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svelantbruksuniversitet-my.sharepoint.com/personal/erika_sundell_slu_se1/Documents/Dokument/Tilapia/Tilapia pilot - 2021/Manuskript/Files for submission/"/>
    </mc:Choice>
  </mc:AlternateContent>
  <bookViews>
    <workbookView xWindow="0" yWindow="0" windowWidth="38400" windowHeight="17700" activeTab="2"/>
  </bookViews>
  <sheets>
    <sheet name="BOLT GUN " sheetId="1" r:id="rId1"/>
    <sheet name="LIVE CHILLING" sheetId="2" r:id="rId2"/>
    <sheet name="ELECTRICAL STUNNING" sheetId="3" r:id="rId3"/>
    <sheet name="SEQUENTIAL APPROACH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2" i="4" l="1"/>
  <c r="F5" i="2"/>
  <c r="F6" i="2"/>
  <c r="F7" i="2"/>
  <c r="F8" i="2"/>
  <c r="E12" i="4" l="1"/>
  <c r="E11" i="4"/>
  <c r="E10" i="4"/>
  <c r="E9" i="4"/>
  <c r="E8" i="4"/>
  <c r="E7" i="4"/>
  <c r="E6" i="4"/>
  <c r="E5" i="4"/>
  <c r="H63" i="3"/>
  <c r="H62" i="3"/>
  <c r="H61" i="3"/>
  <c r="H27" i="3"/>
  <c r="H26" i="3"/>
  <c r="H25" i="3"/>
  <c r="H24" i="3"/>
  <c r="H23" i="3"/>
  <c r="H22" i="3"/>
  <c r="I26" i="4" l="1"/>
  <c r="J26" i="4"/>
  <c r="I27" i="4"/>
  <c r="J27" i="4"/>
  <c r="I28" i="4"/>
  <c r="J28" i="4"/>
  <c r="I29" i="4"/>
  <c r="J29" i="4"/>
  <c r="I22" i="4"/>
  <c r="J25" i="4" l="1"/>
  <c r="I25" i="4"/>
  <c r="K24" i="4"/>
  <c r="J24" i="4"/>
  <c r="I24" i="4"/>
  <c r="K23" i="4"/>
  <c r="J23" i="4"/>
  <c r="I23" i="4"/>
  <c r="K22" i="4"/>
  <c r="H73" i="3" l="1"/>
  <c r="G73" i="3"/>
  <c r="H72" i="3"/>
  <c r="G72" i="3"/>
  <c r="H71" i="3"/>
  <c r="G71" i="3"/>
  <c r="G38" i="3"/>
  <c r="H38" i="3"/>
  <c r="G39" i="3"/>
  <c r="H39" i="3"/>
  <c r="G40" i="3"/>
  <c r="H40" i="3"/>
  <c r="G41" i="3"/>
  <c r="H41" i="3"/>
  <c r="G42" i="3"/>
  <c r="H42" i="3"/>
  <c r="H37" i="3"/>
  <c r="G37" i="3"/>
  <c r="K30" i="2" l="1"/>
  <c r="K31" i="2"/>
  <c r="K32" i="2"/>
  <c r="K29" i="2"/>
  <c r="J29" i="2"/>
  <c r="J32" i="2"/>
  <c r="I32" i="2"/>
  <c r="J31" i="2"/>
  <c r="I31" i="2"/>
  <c r="J30" i="2"/>
  <c r="I30" i="2"/>
  <c r="I29" i="2"/>
  <c r="K8" i="1" l="1"/>
  <c r="K9" i="1"/>
  <c r="K10" i="1"/>
  <c r="K11" i="1"/>
  <c r="K12" i="1"/>
  <c r="K7" i="1"/>
  <c r="J8" i="1"/>
  <c r="J9" i="1"/>
  <c r="J10" i="1"/>
  <c r="J11" i="1"/>
  <c r="J12" i="1"/>
  <c r="J7" i="1"/>
</calcChain>
</file>

<file path=xl/sharedStrings.xml><?xml version="1.0" encoding="utf-8"?>
<sst xmlns="http://schemas.openxmlformats.org/spreadsheetml/2006/main" count="377" uniqueCount="108">
  <si>
    <t>Amplitude light phase before stunning (mV)</t>
  </si>
  <si>
    <t>Amplitude light phase after stunning (mV)</t>
  </si>
  <si>
    <t>Light</t>
  </si>
  <si>
    <t>Dark</t>
  </si>
  <si>
    <t>VERs in beta</t>
  </si>
  <si>
    <t>Max - Min</t>
  </si>
  <si>
    <t>mV</t>
  </si>
  <si>
    <t>Values based on 37-60 s of measurements</t>
  </si>
  <si>
    <t>BOLT GUN STUNNING</t>
  </si>
  <si>
    <t>Values based on 60-80 s of measurements</t>
  </si>
  <si>
    <t xml:space="preserve">Amplitude quoate </t>
  </si>
  <si>
    <t>PRE stun</t>
  </si>
  <si>
    <t>POST stun</t>
  </si>
  <si>
    <t>Dark phase (max-min)</t>
  </si>
  <si>
    <t>Light phase (max-min)</t>
  </si>
  <si>
    <t>Presence of VER</t>
  </si>
  <si>
    <t>Absence of VER</t>
  </si>
  <si>
    <t>→</t>
  </si>
  <si>
    <t xml:space="preserve">LIVE CHILLING </t>
  </si>
  <si>
    <t>LIVE CHILLING</t>
  </si>
  <si>
    <t xml:space="preserve">VERs lost by live chilling? </t>
  </si>
  <si>
    <t>Time to loss of VERs (s)</t>
  </si>
  <si>
    <t>Time to recovery of VERs (min)</t>
  </si>
  <si>
    <t>Yes</t>
  </si>
  <si>
    <t>Values based on 40-70 s of measurements</t>
  </si>
  <si>
    <t>Values based on 20-60 s of measurements</t>
  </si>
  <si>
    <t>During live chilling</t>
  </si>
  <si>
    <t>During warming</t>
  </si>
  <si>
    <t>Live chilling</t>
  </si>
  <si>
    <t xml:space="preserve">Amplitude quoate: </t>
  </si>
  <si>
    <t>ELECTRICAL STUNNING</t>
  </si>
  <si>
    <t>1 s electrical exposure</t>
  </si>
  <si>
    <r>
      <rPr>
        <i/>
        <sz val="11"/>
        <color theme="1"/>
        <rFont val="Calibri"/>
        <family val="2"/>
        <scheme val="minor"/>
      </rPr>
      <t>Electric field 8 Vcm</t>
    </r>
    <r>
      <rPr>
        <i/>
        <vertAlign val="superscript"/>
        <sz val="11"/>
        <color theme="1"/>
        <rFont val="Calibri"/>
        <family val="2"/>
        <scheme val="minor"/>
      </rPr>
      <t>-1</t>
    </r>
  </si>
  <si>
    <t>Amplitude of EEG trace PRE stunning (mV)</t>
  </si>
  <si>
    <t xml:space="preserve">Amplitude of EEG trace POST insult (mV) </t>
  </si>
  <si>
    <t>I.e., when the insult was deemed over</t>
  </si>
  <si>
    <t>Fish</t>
  </si>
  <si>
    <t xml:space="preserve">Fish </t>
  </si>
  <si>
    <t>FISH</t>
  </si>
  <si>
    <t>Insult?</t>
  </si>
  <si>
    <t>Insult duration (s)</t>
  </si>
  <si>
    <t>YES</t>
  </si>
  <si>
    <t>VERs lost?</t>
  </si>
  <si>
    <r>
      <t>Electric field 12 Vcm</t>
    </r>
    <r>
      <rPr>
        <i/>
        <vertAlign val="superscript"/>
        <sz val="11"/>
        <color theme="1"/>
        <rFont val="Calibri"/>
        <family val="2"/>
        <scheme val="minor"/>
      </rPr>
      <t>-1</t>
    </r>
  </si>
  <si>
    <t>Duration that VERs were lost (s)</t>
  </si>
  <si>
    <t>NO</t>
  </si>
  <si>
    <t>YES*</t>
  </si>
  <si>
    <t>*VERs did not returned</t>
  </si>
  <si>
    <t>Ventilation lost?</t>
  </si>
  <si>
    <t>Ventilation regained?</t>
  </si>
  <si>
    <t>After 3 min</t>
  </si>
  <si>
    <t>After between 4.5-6.5 min</t>
  </si>
  <si>
    <t>After 4 min</t>
  </si>
  <si>
    <t>After 2.5 min</t>
  </si>
  <si>
    <t>After 2 min</t>
  </si>
  <si>
    <t>30 s electrical exposure</t>
  </si>
  <si>
    <t>Unclear</t>
  </si>
  <si>
    <t xml:space="preserve">VERs and ventilation were lost immediately upon bolt gun stunning and did not recover </t>
  </si>
  <si>
    <t>COMBINATIONAL APPROACH</t>
  </si>
  <si>
    <t>Protocol</t>
  </si>
  <si>
    <t>VERs regained</t>
  </si>
  <si>
    <t xml:space="preserve">after 80 seconds </t>
  </si>
  <si>
    <t>after 96 seconds</t>
  </si>
  <si>
    <t>after 35 seconds</t>
  </si>
  <si>
    <t>no</t>
  </si>
  <si>
    <t>Electrical stunning for 30 s at different electric field strengths, immediately followed by throat cutting and ice slurry immersion</t>
  </si>
  <si>
    <r>
      <t>8 V cm</t>
    </r>
    <r>
      <rPr>
        <vertAlign val="superscript"/>
        <sz val="11"/>
        <color theme="1"/>
        <rFont val="Calibri"/>
        <family val="2"/>
        <scheme val="minor"/>
      </rPr>
      <t>-1</t>
    </r>
  </si>
  <si>
    <r>
      <t>12 V cm</t>
    </r>
    <r>
      <rPr>
        <vertAlign val="superscript"/>
        <sz val="11"/>
        <color theme="1"/>
        <rFont val="Calibri"/>
        <family val="2"/>
        <scheme val="minor"/>
      </rPr>
      <t>-1</t>
    </r>
  </si>
  <si>
    <r>
      <t>14 V cm</t>
    </r>
    <r>
      <rPr>
        <vertAlign val="superscript"/>
        <sz val="11"/>
        <color theme="1"/>
        <rFont val="Calibri"/>
        <family val="2"/>
        <scheme val="minor"/>
      </rPr>
      <t>-1</t>
    </r>
  </si>
  <si>
    <r>
      <t>16 V cm</t>
    </r>
    <r>
      <rPr>
        <vertAlign val="superscript"/>
        <sz val="11"/>
        <color theme="1"/>
        <rFont val="Calibri"/>
        <family val="2"/>
        <scheme val="minor"/>
      </rPr>
      <t>-1</t>
    </r>
  </si>
  <si>
    <t>Amplitude light phase in ice slurry after throat cut (mV)</t>
  </si>
  <si>
    <t>Amplitude light phase when VERs return (mV)</t>
  </si>
  <si>
    <t>Amplitude light phase during throat cut (mV)</t>
  </si>
  <si>
    <t>I.e., immediately after electrical stunning</t>
  </si>
  <si>
    <t>NA</t>
  </si>
  <si>
    <t>POST electrical stun</t>
  </si>
  <si>
    <t>When VERs return (i.e., in ice slurry)</t>
  </si>
  <si>
    <t>Voltage (V)</t>
  </si>
  <si>
    <t>Current (A)</t>
  </si>
  <si>
    <r>
      <t>Electric field (V cm</t>
    </r>
    <r>
      <rPr>
        <b/>
        <vertAlign val="superscript"/>
        <sz val="11"/>
        <color theme="1"/>
        <rFont val="Calibri"/>
        <family val="2"/>
        <scheme val="minor"/>
      </rPr>
      <t>-1</t>
    </r>
    <r>
      <rPr>
        <b/>
        <sz val="11"/>
        <color theme="1"/>
        <rFont val="Calibri"/>
        <family val="2"/>
        <scheme val="minor"/>
      </rPr>
      <t>)</t>
    </r>
  </si>
  <si>
    <r>
      <t>Current density (A dm</t>
    </r>
    <r>
      <rPr>
        <b/>
        <vertAlign val="superscript"/>
        <sz val="11"/>
        <color theme="1"/>
        <rFont val="Calibri"/>
        <family val="2"/>
        <scheme val="minor"/>
      </rPr>
      <t>-2</t>
    </r>
    <r>
      <rPr>
        <b/>
        <sz val="11"/>
        <color theme="1"/>
        <rFont val="Calibri"/>
        <family val="2"/>
        <scheme val="minor"/>
      </rPr>
      <t>)</t>
    </r>
  </si>
  <si>
    <t xml:space="preserve">YES - within 20 min </t>
  </si>
  <si>
    <t>(unclear exactly when)</t>
  </si>
  <si>
    <t>88.8</t>
  </si>
  <si>
    <t>90.6</t>
  </si>
  <si>
    <t>131.2</t>
  </si>
  <si>
    <t>4.8</t>
  </si>
  <si>
    <t>4.74</t>
  </si>
  <si>
    <t>7.26</t>
  </si>
  <si>
    <t>9.82</t>
  </si>
  <si>
    <t>178.5</t>
  </si>
  <si>
    <t>8.58</t>
  </si>
  <si>
    <t>157.3</t>
  </si>
  <si>
    <t>155.5</t>
  </si>
  <si>
    <t>158.4</t>
  </si>
  <si>
    <t>154.8</t>
  </si>
  <si>
    <t>8.73</t>
  </si>
  <si>
    <t>8.59</t>
  </si>
  <si>
    <t>Time to recovery of VERs (s)</t>
  </si>
  <si>
    <t>Loss of VERs with chilling</t>
  </si>
  <si>
    <t>Recovery of VERs with warming</t>
  </si>
  <si>
    <t>VERs regained with warming?</t>
  </si>
  <si>
    <t>Amplitude light phase before live chilling (mV)</t>
  </si>
  <si>
    <t>Amplitude light phase when VERs were lost during live chilling (mV)</t>
  </si>
  <si>
    <t>Amplitude light phase when VERs  return during warming (mV)</t>
  </si>
  <si>
    <t>POST stun when VERs return</t>
  </si>
  <si>
    <t>POST stun when VERs are lost</t>
  </si>
  <si>
    <t>Amplitude of EEG trace during insult (mV)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</si>
</sst>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00"/>
    <numFmt numFmtId="165" formatCode="0.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4"/>
      <color theme="1"/>
      <name val="Calibri"/>
      <family val="2"/>
    </font>
    <font>
      <sz val="11"/>
      <color theme="1"/>
      <name val="Calibri Light"/>
      <family val="2"/>
      <scheme val="major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vertAlign val="super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E5FF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rgb="FFFFC7CE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DA08D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7" borderId="0" applyNumberFormat="0" applyBorder="0" applyAlignment="0" applyProtection="0"/>
  </cellStyleXfs>
  <cellXfs count="146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2" fontId="0" fillId="0" borderId="0" xfId="0" applyNumberForma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2" borderId="8" xfId="0" applyFill="1" applyBorder="1" applyAlignment="1">
      <alignment horizontal="center"/>
    </xf>
    <xf numFmtId="2" fontId="0" fillId="6" borderId="2" xfId="0" applyNumberForma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2" fontId="0" fillId="6" borderId="13" xfId="0" applyNumberFormat="1" applyFill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0" fillId="0" borderId="0" xfId="0" applyBorder="1"/>
    <xf numFmtId="0" fontId="3" fillId="0" borderId="0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6" fillId="0" borderId="0" xfId="0" applyFont="1" applyBorder="1" applyAlignment="1">
      <alignment horizontal="center"/>
    </xf>
    <xf numFmtId="0" fontId="0" fillId="0" borderId="0" xfId="0" applyFill="1" applyBorder="1"/>
    <xf numFmtId="0" fontId="6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6" xfId="0" applyFill="1" applyBorder="1"/>
    <xf numFmtId="0" fontId="0" fillId="2" borderId="3" xfId="0" applyFill="1" applyBorder="1"/>
    <xf numFmtId="0" fontId="0" fillId="2" borderId="12" xfId="0" applyFill="1" applyBorder="1"/>
    <xf numFmtId="0" fontId="0" fillId="8" borderId="18" xfId="0" applyFill="1" applyBorder="1" applyAlignment="1">
      <alignment horizontal="center"/>
    </xf>
    <xf numFmtId="0" fontId="0" fillId="8" borderId="0" xfId="0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9" borderId="0" xfId="0" applyFill="1" applyBorder="1" applyAlignment="1">
      <alignment horizontal="center"/>
    </xf>
    <xf numFmtId="0" fontId="0" fillId="8" borderId="2" xfId="0" applyFill="1" applyBorder="1" applyAlignment="1">
      <alignment horizontal="center"/>
    </xf>
    <xf numFmtId="0" fontId="0" fillId="9" borderId="2" xfId="0" applyFill="1" applyBorder="1" applyAlignment="1"/>
    <xf numFmtId="0" fontId="0" fillId="0" borderId="0" xfId="0" applyFill="1" applyBorder="1" applyAlignment="1"/>
    <xf numFmtId="0" fontId="6" fillId="0" borderId="2" xfId="0" applyFont="1" applyBorder="1" applyAlignment="1">
      <alignment horizontal="center"/>
    </xf>
    <xf numFmtId="0" fontId="0" fillId="9" borderId="3" xfId="0" applyFill="1" applyBorder="1" applyAlignment="1">
      <alignment horizontal="center"/>
    </xf>
    <xf numFmtId="2" fontId="0" fillId="6" borderId="18" xfId="0" applyNumberFormat="1" applyFill="1" applyBorder="1" applyAlignment="1">
      <alignment horizontal="center"/>
    </xf>
    <xf numFmtId="2" fontId="0" fillId="6" borderId="0" xfId="0" applyNumberFormat="1" applyFill="1" applyBorder="1" applyAlignment="1">
      <alignment horizontal="center"/>
    </xf>
    <xf numFmtId="2" fontId="0" fillId="6" borderId="1" xfId="0" applyNumberFormat="1" applyFill="1" applyBorder="1" applyAlignment="1">
      <alignment horizontal="center"/>
    </xf>
    <xf numFmtId="0" fontId="0" fillId="9" borderId="13" xfId="0" applyFill="1" applyBorder="1" applyAlignment="1"/>
    <xf numFmtId="0" fontId="0" fillId="9" borderId="2" xfId="0" applyFill="1" applyBorder="1" applyAlignment="1">
      <alignment horizontal="center"/>
    </xf>
    <xf numFmtId="0" fontId="0" fillId="9" borderId="12" xfId="0" applyFill="1" applyBorder="1" applyAlignment="1">
      <alignment horizontal="center"/>
    </xf>
    <xf numFmtId="0" fontId="0" fillId="9" borderId="13" xfId="0" applyFill="1" applyBorder="1" applyAlignment="1">
      <alignment horizontal="center"/>
    </xf>
    <xf numFmtId="0" fontId="1" fillId="0" borderId="0" xfId="0" applyFont="1" applyBorder="1"/>
    <xf numFmtId="0" fontId="10" fillId="0" borderId="0" xfId="0" applyFont="1" applyBorder="1"/>
    <xf numFmtId="0" fontId="5" fillId="0" borderId="0" xfId="0" applyFont="1"/>
    <xf numFmtId="164" fontId="0" fillId="0" borderId="0" xfId="0" applyNumberFormat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8" borderId="5" xfId="0" applyFill="1" applyBorder="1" applyAlignment="1">
      <alignment horizontal="center"/>
    </xf>
    <xf numFmtId="0" fontId="0" fillId="8" borderId="13" xfId="0" applyFill="1" applyBorder="1" applyAlignment="1">
      <alignment horizontal="center"/>
    </xf>
    <xf numFmtId="0" fontId="8" fillId="8" borderId="7" xfId="1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8" fillId="8" borderId="20" xfId="1" applyFont="1" applyFill="1" applyBorder="1" applyAlignment="1">
      <alignment horizontal="center"/>
    </xf>
    <xf numFmtId="0" fontId="0" fillId="8" borderId="14" xfId="0" applyFill="1" applyBorder="1" applyAlignment="1">
      <alignment horizontal="center"/>
    </xf>
    <xf numFmtId="0" fontId="0" fillId="8" borderId="17" xfId="0" applyFill="1" applyBorder="1" applyAlignment="1">
      <alignment horizontal="center"/>
    </xf>
    <xf numFmtId="0" fontId="0" fillId="8" borderId="6" xfId="0" applyFill="1" applyBorder="1" applyAlignment="1">
      <alignment horizontal="center"/>
    </xf>
    <xf numFmtId="0" fontId="5" fillId="0" borderId="0" xfId="0" applyFont="1" applyAlignment="1">
      <alignment horizontal="left"/>
    </xf>
    <xf numFmtId="2" fontId="0" fillId="0" borderId="0" xfId="0" applyNumberFormat="1" applyFill="1" applyBorder="1"/>
    <xf numFmtId="2" fontId="0" fillId="0" borderId="0" xfId="0" applyNumberFormat="1" applyBorder="1"/>
    <xf numFmtId="0" fontId="0" fillId="0" borderId="21" xfId="0" applyBorder="1"/>
    <xf numFmtId="0" fontId="0" fillId="8" borderId="20" xfId="0" applyFill="1" applyBorder="1"/>
    <xf numFmtId="0" fontId="0" fillId="8" borderId="14" xfId="0" applyFill="1" applyBorder="1"/>
    <xf numFmtId="0" fontId="0" fillId="8" borderId="17" xfId="0" applyFill="1" applyBorder="1"/>
    <xf numFmtId="2" fontId="0" fillId="6" borderId="20" xfId="0" applyNumberFormat="1" applyFill="1" applyBorder="1" applyAlignment="1">
      <alignment horizontal="center"/>
    </xf>
    <xf numFmtId="2" fontId="0" fillId="6" borderId="14" xfId="0" applyNumberFormat="1" applyFill="1" applyBorder="1" applyAlignment="1">
      <alignment horizontal="center"/>
    </xf>
    <xf numFmtId="2" fontId="0" fillId="6" borderId="17" xfId="0" applyNumberFormat="1" applyFill="1" applyBorder="1" applyAlignment="1">
      <alignment horizontal="center"/>
    </xf>
    <xf numFmtId="0" fontId="0" fillId="0" borderId="1" xfId="0" applyBorder="1"/>
    <xf numFmtId="0" fontId="0" fillId="5" borderId="0" xfId="0" applyFill="1" applyBorder="1" applyAlignment="1">
      <alignment horizontal="center"/>
    </xf>
    <xf numFmtId="2" fontId="0" fillId="0" borderId="0" xfId="0" applyNumberFormat="1"/>
    <xf numFmtId="0" fontId="0" fillId="0" borderId="0" xfId="0" applyNumberFormat="1" applyFill="1" applyAlignment="1">
      <alignment horizontal="center"/>
    </xf>
    <xf numFmtId="0" fontId="0" fillId="9" borderId="1" xfId="0" applyFill="1" applyBorder="1" applyAlignment="1">
      <alignment horizontal="center"/>
    </xf>
    <xf numFmtId="0" fontId="0" fillId="9" borderId="18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0" fillId="8" borderId="12" xfId="0" applyFill="1" applyBorder="1" applyAlignment="1">
      <alignment horizontal="center"/>
    </xf>
    <xf numFmtId="0" fontId="0" fillId="9" borderId="20" xfId="0" applyNumberFormat="1" applyFill="1" applyBorder="1" applyAlignment="1">
      <alignment horizontal="center"/>
    </xf>
    <xf numFmtId="0" fontId="0" fillId="9" borderId="14" xfId="0" applyFill="1" applyBorder="1" applyAlignment="1">
      <alignment horizontal="center"/>
    </xf>
    <xf numFmtId="0" fontId="0" fillId="9" borderId="17" xfId="0" applyFill="1" applyBorder="1" applyAlignment="1">
      <alignment horizontal="center"/>
    </xf>
    <xf numFmtId="2" fontId="0" fillId="10" borderId="13" xfId="0" applyNumberFormat="1" applyFill="1" applyBorder="1" applyAlignment="1">
      <alignment horizontal="center"/>
    </xf>
    <xf numFmtId="2" fontId="0" fillId="10" borderId="2" xfId="0" applyNumberForma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5" xfId="0" applyBorder="1" applyAlignment="1">
      <alignment horizontal="center"/>
    </xf>
    <xf numFmtId="165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8" borderId="6" xfId="0" applyFill="1" applyBorder="1" applyAlignment="1">
      <alignment horizontal="center"/>
    </xf>
    <xf numFmtId="0" fontId="0" fillId="8" borderId="7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0" fillId="8" borderId="18" xfId="0" applyFill="1" applyBorder="1" applyAlignment="1">
      <alignment horizontal="center"/>
    </xf>
    <xf numFmtId="0" fontId="0" fillId="9" borderId="6" xfId="0" applyFill="1" applyBorder="1" applyAlignment="1">
      <alignment horizontal="center"/>
    </xf>
    <xf numFmtId="0" fontId="0" fillId="9" borderId="7" xfId="0" applyFill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19" xfId="0" applyBorder="1" applyAlignment="1">
      <alignment horizontal="center"/>
    </xf>
    <xf numFmtId="0" fontId="10" fillId="0" borderId="22" xfId="0" applyFont="1" applyBorder="1" applyAlignment="1">
      <alignment horizontal="center"/>
    </xf>
    <xf numFmtId="0" fontId="10" fillId="0" borderId="19" xfId="0" applyFont="1" applyBorder="1" applyAlignment="1">
      <alignment horizontal="center"/>
    </xf>
    <xf numFmtId="2" fontId="14" fillId="5" borderId="3" xfId="0" applyNumberFormat="1" applyFont="1" applyFill="1" applyBorder="1" applyAlignment="1">
      <alignment horizontal="center"/>
    </xf>
    <xf numFmtId="2" fontId="14" fillId="5" borderId="12" xfId="0" applyNumberFormat="1" applyFont="1" applyFill="1" applyBorder="1" applyAlignment="1">
      <alignment horizontal="center"/>
    </xf>
    <xf numFmtId="2" fontId="14" fillId="5" borderId="6" xfId="0" applyNumberFormat="1" applyFont="1" applyFill="1" applyBorder="1" applyAlignment="1">
      <alignment horizontal="center"/>
    </xf>
    <xf numFmtId="2" fontId="14" fillId="5" borderId="2" xfId="0" applyNumberFormat="1" applyFont="1" applyFill="1" applyBorder="1" applyAlignment="1">
      <alignment horizontal="center"/>
    </xf>
    <xf numFmtId="2" fontId="14" fillId="5" borderId="13" xfId="0" applyNumberFormat="1" applyFont="1" applyFill="1" applyBorder="1" applyAlignment="1">
      <alignment horizontal="center"/>
    </xf>
    <xf numFmtId="2" fontId="14" fillId="5" borderId="7" xfId="0" applyNumberFormat="1" applyFont="1" applyFill="1" applyBorder="1" applyAlignment="1">
      <alignment horizontal="center"/>
    </xf>
  </cellXfs>
  <cellStyles count="2">
    <cellStyle name="Dålig" xfId="1" builtinId="27"/>
    <cellStyle name="Normal" xfId="0" builtinId="0"/>
  </cellStyles>
  <dxfs count="0"/>
  <tableStyles count="0" defaultTableStyle="TableStyleMedium2" defaultPivotStyle="PivotStyleLight16"/>
  <colors>
    <mruColors>
      <color rgb="FFFDA08D"/>
      <color rgb="FFFFCDCD"/>
      <color rgb="FFFFE5FF"/>
      <color rgb="FFF6F2FC"/>
      <color rgb="FFF1E8F8"/>
      <color rgb="FFEADCF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workbookViewId="0">
      <selection activeCell="J7" sqref="J7:J12"/>
    </sheetView>
  </sheetViews>
  <sheetFormatPr defaultRowHeight="15" x14ac:dyDescent="0.25"/>
  <cols>
    <col min="1" max="1" width="12.140625" customWidth="1"/>
    <col min="2" max="2" width="42" customWidth="1"/>
    <col min="3" max="3" width="41.140625" customWidth="1"/>
    <col min="4" max="4" width="8" customWidth="1"/>
    <col min="5" max="5" width="13.7109375" customWidth="1"/>
    <col min="6" max="6" width="13.85546875" customWidth="1"/>
    <col min="7" max="7" width="13.5703125" customWidth="1"/>
    <col min="8" max="9" width="13.85546875" customWidth="1"/>
    <col min="10" max="10" width="16.28515625" customWidth="1"/>
    <col min="11" max="11" width="16.5703125" customWidth="1"/>
  </cols>
  <sheetData>
    <row r="1" spans="1:11" ht="23.25" x14ac:dyDescent="0.35">
      <c r="A1" s="16" t="s">
        <v>8</v>
      </c>
      <c r="K1" s="91" t="s">
        <v>15</v>
      </c>
    </row>
    <row r="2" spans="1:11" x14ac:dyDescent="0.25">
      <c r="E2" s="114" t="s">
        <v>11</v>
      </c>
      <c r="F2" s="115"/>
      <c r="G2" s="116" t="s">
        <v>12</v>
      </c>
      <c r="H2" s="117"/>
      <c r="I2" s="33"/>
      <c r="K2" s="47" t="s">
        <v>16</v>
      </c>
    </row>
    <row r="3" spans="1:11" x14ac:dyDescent="0.25">
      <c r="E3" s="8" t="s">
        <v>2</v>
      </c>
      <c r="F3" s="7" t="s">
        <v>3</v>
      </c>
      <c r="G3" s="8" t="s">
        <v>2</v>
      </c>
      <c r="H3" s="7" t="s">
        <v>3</v>
      </c>
      <c r="I3" s="33"/>
      <c r="J3" s="138" t="s">
        <v>10</v>
      </c>
      <c r="K3" s="139"/>
    </row>
    <row r="4" spans="1:11" ht="15.75" thickBot="1" x14ac:dyDescent="0.3">
      <c r="E4" s="103" t="s">
        <v>4</v>
      </c>
      <c r="F4" s="105" t="s">
        <v>4</v>
      </c>
      <c r="G4" s="110" t="s">
        <v>4</v>
      </c>
      <c r="H4" s="111" t="s">
        <v>4</v>
      </c>
      <c r="I4" s="33"/>
      <c r="J4" s="132" t="s">
        <v>14</v>
      </c>
      <c r="K4" s="133"/>
    </row>
    <row r="5" spans="1:11" x14ac:dyDescent="0.25">
      <c r="B5" s="17" t="s">
        <v>7</v>
      </c>
      <c r="C5" s="17" t="s">
        <v>9</v>
      </c>
      <c r="D5" s="9"/>
      <c r="E5" s="103" t="s">
        <v>5</v>
      </c>
      <c r="F5" s="105" t="s">
        <v>5</v>
      </c>
      <c r="G5" s="110" t="s">
        <v>5</v>
      </c>
      <c r="H5" s="111" t="s">
        <v>5</v>
      </c>
      <c r="I5" s="33"/>
      <c r="J5" s="134" t="s">
        <v>13</v>
      </c>
      <c r="K5" s="135"/>
    </row>
    <row r="6" spans="1:11" ht="19.5" thickBot="1" x14ac:dyDescent="0.35">
      <c r="A6" s="4" t="s">
        <v>38</v>
      </c>
      <c r="B6" s="3" t="s">
        <v>0</v>
      </c>
      <c r="C6" s="3" t="s">
        <v>1</v>
      </c>
      <c r="D6" s="9"/>
      <c r="E6" s="106" t="s">
        <v>6</v>
      </c>
      <c r="F6" s="107" t="s">
        <v>6</v>
      </c>
      <c r="G6" s="112" t="s">
        <v>6</v>
      </c>
      <c r="H6" s="113" t="s">
        <v>6</v>
      </c>
      <c r="I6" s="33"/>
      <c r="J6" s="20" t="s">
        <v>11</v>
      </c>
      <c r="K6" s="67" t="s">
        <v>12</v>
      </c>
    </row>
    <row r="7" spans="1:11" ht="18.75" x14ac:dyDescent="0.3">
      <c r="A7" s="4">
        <v>1</v>
      </c>
      <c r="B7" s="2">
        <v>1.3240000000000001E-3</v>
      </c>
      <c r="C7" s="2">
        <v>2.6899999999999998E-4</v>
      </c>
      <c r="D7" s="9"/>
      <c r="E7" s="14">
        <v>1.3240000000000001E-3</v>
      </c>
      <c r="F7" s="15">
        <v>3.6000000000000002E-4</v>
      </c>
      <c r="G7" s="96">
        <v>2.6899999999999998E-4</v>
      </c>
      <c r="H7" s="49">
        <v>2.81E-4</v>
      </c>
      <c r="I7" s="37" t="s">
        <v>17</v>
      </c>
      <c r="J7" s="140">
        <f t="shared" ref="J7:J12" si="0">E7/F7</f>
        <v>3.6777777777777776</v>
      </c>
      <c r="K7" s="21">
        <f t="shared" ref="K7:K12" si="1">G7/H7</f>
        <v>0.95729537366548034</v>
      </c>
    </row>
    <row r="8" spans="1:11" ht="18.75" x14ac:dyDescent="0.3">
      <c r="A8" s="4">
        <v>2</v>
      </c>
      <c r="B8" s="2">
        <v>2.519E-3</v>
      </c>
      <c r="C8" s="2">
        <v>2.04E-4</v>
      </c>
      <c r="D8" s="9"/>
      <c r="E8" s="14">
        <v>2.519E-3</v>
      </c>
      <c r="F8" s="6">
        <v>5.3600000000000002E-4</v>
      </c>
      <c r="G8" s="96">
        <v>2.04E-4</v>
      </c>
      <c r="H8" s="49">
        <v>3.4400000000000001E-4</v>
      </c>
      <c r="I8" s="37" t="s">
        <v>17</v>
      </c>
      <c r="J8" s="140">
        <f t="shared" si="0"/>
        <v>4.6996268656716413</v>
      </c>
      <c r="K8" s="21">
        <f t="shared" si="1"/>
        <v>0.59302325581395343</v>
      </c>
    </row>
    <row r="9" spans="1:11" ht="18.75" x14ac:dyDescent="0.3">
      <c r="A9" s="4">
        <v>3</v>
      </c>
      <c r="B9" s="2">
        <v>1.9589999999999998E-3</v>
      </c>
      <c r="C9" s="2">
        <v>3.2899999999999997E-4</v>
      </c>
      <c r="D9" s="9"/>
      <c r="E9" s="14">
        <v>1.9589999999999998E-3</v>
      </c>
      <c r="F9" s="6">
        <v>3.8299999999999999E-4</v>
      </c>
      <c r="G9" s="96">
        <v>3.2899999999999997E-4</v>
      </c>
      <c r="H9" s="49">
        <v>3.9599999999999998E-4</v>
      </c>
      <c r="I9" s="37" t="s">
        <v>17</v>
      </c>
      <c r="J9" s="140">
        <f t="shared" si="0"/>
        <v>5.1148825065274144</v>
      </c>
      <c r="K9" s="21">
        <f t="shared" si="1"/>
        <v>0.83080808080808077</v>
      </c>
    </row>
    <row r="10" spans="1:11" ht="18.75" x14ac:dyDescent="0.3">
      <c r="A10" s="4">
        <v>4</v>
      </c>
      <c r="B10" s="2">
        <v>1.7149999999999999E-2</v>
      </c>
      <c r="C10" s="2">
        <v>6.6299999999999996E-4</v>
      </c>
      <c r="D10" s="9"/>
      <c r="E10" s="14">
        <v>1.7149999999999999E-2</v>
      </c>
      <c r="F10" s="6">
        <v>7.6099999999999996E-4</v>
      </c>
      <c r="G10" s="96">
        <v>6.6299999999999996E-4</v>
      </c>
      <c r="H10" s="49">
        <v>8.03E-4</v>
      </c>
      <c r="I10" s="37" t="s">
        <v>17</v>
      </c>
      <c r="J10" s="140">
        <f t="shared" si="0"/>
        <v>22.536136662286463</v>
      </c>
      <c r="K10" s="21">
        <f t="shared" si="1"/>
        <v>0.82565379825653795</v>
      </c>
    </row>
    <row r="11" spans="1:11" ht="18.75" x14ac:dyDescent="0.3">
      <c r="A11" s="4">
        <v>5</v>
      </c>
      <c r="B11" s="2">
        <v>2.5860000000000002E-3</v>
      </c>
      <c r="C11" s="2">
        <v>6.1499999999999999E-4</v>
      </c>
      <c r="E11" s="14">
        <v>2.5860000000000002E-3</v>
      </c>
      <c r="F11" s="6">
        <v>6.7199999999999996E-4</v>
      </c>
      <c r="G11" s="96">
        <v>6.1499999999999999E-4</v>
      </c>
      <c r="H11" s="49">
        <v>6.1899999999999998E-4</v>
      </c>
      <c r="I11" s="37" t="s">
        <v>17</v>
      </c>
      <c r="J11" s="140">
        <f t="shared" si="0"/>
        <v>3.848214285714286</v>
      </c>
      <c r="K11" s="21">
        <f t="shared" si="1"/>
        <v>0.99353796445880449</v>
      </c>
    </row>
    <row r="12" spans="1:11" ht="18.75" x14ac:dyDescent="0.3">
      <c r="A12" s="4">
        <v>6</v>
      </c>
      <c r="B12" s="2">
        <v>1.2110000000000001E-3</v>
      </c>
      <c r="C12" s="2">
        <v>2.2000000000000001E-4</v>
      </c>
      <c r="E12" s="23">
        <v>1.2110000000000001E-3</v>
      </c>
      <c r="F12" s="24">
        <v>5.2099999999999998E-4</v>
      </c>
      <c r="G12" s="97">
        <v>2.2000000000000001E-4</v>
      </c>
      <c r="H12" s="68">
        <v>2.7599999999999999E-4</v>
      </c>
      <c r="I12" s="37" t="s">
        <v>17</v>
      </c>
      <c r="J12" s="141">
        <f t="shared" si="0"/>
        <v>2.3243761996161232</v>
      </c>
      <c r="K12" s="25">
        <f t="shared" si="1"/>
        <v>0.79710144927536242</v>
      </c>
    </row>
    <row r="15" spans="1:11" x14ac:dyDescent="0.25">
      <c r="A15" s="63" t="s">
        <v>57</v>
      </c>
    </row>
  </sheetData>
  <mergeCells count="5">
    <mergeCell ref="E2:F2"/>
    <mergeCell ref="G2:H2"/>
    <mergeCell ref="J3:K3"/>
    <mergeCell ref="J4:K4"/>
    <mergeCell ref="J5:K5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2"/>
  <sheetViews>
    <sheetView zoomScaleNormal="100" workbookViewId="0">
      <selection activeCell="C34" sqref="C34"/>
    </sheetView>
  </sheetViews>
  <sheetFormatPr defaultRowHeight="15" x14ac:dyDescent="0.25"/>
  <cols>
    <col min="1" max="1" width="15.28515625" customWidth="1"/>
    <col min="2" max="2" width="45.85546875" customWidth="1"/>
    <col min="3" max="3" width="60.7109375" customWidth="1"/>
    <col min="4" max="4" width="58.7109375" customWidth="1"/>
    <col min="5" max="5" width="39.42578125" customWidth="1"/>
    <col min="6" max="6" width="28.85546875" customWidth="1"/>
    <col min="7" max="7" width="26.42578125" customWidth="1"/>
    <col min="8" max="8" width="12.5703125" customWidth="1"/>
    <col min="9" max="9" width="16.28515625" customWidth="1"/>
    <col min="10" max="10" width="15.5703125" customWidth="1"/>
    <col min="11" max="11" width="16.5703125" customWidth="1"/>
    <col min="12" max="12" width="8.5703125" customWidth="1"/>
    <col min="13" max="13" width="17.140625" customWidth="1"/>
    <col min="14" max="14" width="16.140625" customWidth="1"/>
    <col min="15" max="15" width="15.28515625" customWidth="1"/>
  </cols>
  <sheetData>
    <row r="1" spans="1:16" ht="23.25" x14ac:dyDescent="0.35">
      <c r="A1" s="16" t="s">
        <v>18</v>
      </c>
    </row>
    <row r="3" spans="1:16" ht="18.75" x14ac:dyDescent="0.3">
      <c r="A3" s="61" t="s">
        <v>19</v>
      </c>
      <c r="B3" s="121" t="s">
        <v>99</v>
      </c>
      <c r="C3" s="121"/>
      <c r="D3" s="122" t="s">
        <v>100</v>
      </c>
      <c r="E3" s="121"/>
      <c r="F3" s="121"/>
    </row>
    <row r="4" spans="1:16" x14ac:dyDescent="0.25">
      <c r="A4" s="30" t="s">
        <v>36</v>
      </c>
      <c r="B4" s="30" t="s">
        <v>20</v>
      </c>
      <c r="C4" s="30" t="s">
        <v>21</v>
      </c>
      <c r="D4" s="29" t="s">
        <v>101</v>
      </c>
      <c r="E4" s="30" t="s">
        <v>22</v>
      </c>
      <c r="F4" s="30" t="s">
        <v>98</v>
      </c>
    </row>
    <row r="5" spans="1:16" x14ac:dyDescent="0.25">
      <c r="A5" s="13">
        <v>1</v>
      </c>
      <c r="B5" s="32" t="s">
        <v>23</v>
      </c>
      <c r="C5" s="13">
        <v>110</v>
      </c>
      <c r="D5" s="31" t="s">
        <v>23</v>
      </c>
      <c r="E5" s="32">
        <v>9.5</v>
      </c>
      <c r="F5">
        <f>E5*60</f>
        <v>570</v>
      </c>
    </row>
    <row r="6" spans="1:16" x14ac:dyDescent="0.25">
      <c r="A6" s="13">
        <v>2</v>
      </c>
      <c r="B6" s="32" t="s">
        <v>23</v>
      </c>
      <c r="C6" s="13">
        <v>650</v>
      </c>
      <c r="D6" s="31" t="s">
        <v>23</v>
      </c>
      <c r="E6" s="32">
        <v>4</v>
      </c>
      <c r="F6">
        <f>E6*60</f>
        <v>240</v>
      </c>
    </row>
    <row r="7" spans="1:16" x14ac:dyDescent="0.25">
      <c r="A7" s="13">
        <v>3</v>
      </c>
      <c r="B7" s="32" t="s">
        <v>23</v>
      </c>
      <c r="C7" s="13">
        <v>360</v>
      </c>
      <c r="D7" s="31" t="s">
        <v>23</v>
      </c>
      <c r="E7" s="32">
        <v>22</v>
      </c>
      <c r="F7">
        <f>E7*60</f>
        <v>1320</v>
      </c>
    </row>
    <row r="8" spans="1:16" x14ac:dyDescent="0.25">
      <c r="A8" s="13">
        <v>4</v>
      </c>
      <c r="B8" s="32" t="s">
        <v>23</v>
      </c>
      <c r="C8" s="13">
        <v>60</v>
      </c>
      <c r="D8" s="31" t="s">
        <v>23</v>
      </c>
      <c r="E8" s="32">
        <v>11.5</v>
      </c>
      <c r="F8">
        <f>E8*60</f>
        <v>690</v>
      </c>
    </row>
    <row r="9" spans="1:16" x14ac:dyDescent="0.25">
      <c r="A9" s="2"/>
      <c r="D9" s="27"/>
      <c r="E9" s="27"/>
    </row>
    <row r="14" spans="1:16" x14ac:dyDescent="0.25">
      <c r="A14" s="1" t="s">
        <v>19</v>
      </c>
      <c r="B14" s="17" t="s">
        <v>9</v>
      </c>
      <c r="C14" s="17" t="s">
        <v>24</v>
      </c>
      <c r="D14" s="17" t="s">
        <v>25</v>
      </c>
    </row>
    <row r="15" spans="1:16" x14ac:dyDescent="0.25">
      <c r="A15" s="3" t="s">
        <v>36</v>
      </c>
      <c r="B15" s="3" t="s">
        <v>102</v>
      </c>
      <c r="C15" s="3" t="s">
        <v>103</v>
      </c>
      <c r="D15" s="3" t="s">
        <v>104</v>
      </c>
      <c r="P15" s="51"/>
    </row>
    <row r="16" spans="1:16" x14ac:dyDescent="0.25">
      <c r="A16" s="2">
        <v>1</v>
      </c>
      <c r="B16" s="33">
        <v>1.9239999999999999E-3</v>
      </c>
      <c r="C16" s="33">
        <v>5.6899999999999995E-4</v>
      </c>
      <c r="D16" s="33">
        <v>1.2049999999999999E-3</v>
      </c>
    </row>
    <row r="17" spans="1:12" x14ac:dyDescent="0.25">
      <c r="A17" s="2">
        <v>2</v>
      </c>
      <c r="B17" s="34">
        <v>2.4471E-2</v>
      </c>
      <c r="C17" s="34">
        <v>2.2699999999999999E-4</v>
      </c>
      <c r="D17" s="33">
        <v>1.34E-3</v>
      </c>
    </row>
    <row r="18" spans="1:12" x14ac:dyDescent="0.25">
      <c r="A18" s="2">
        <v>3</v>
      </c>
      <c r="B18" s="34">
        <v>5.0140000000000002E-3</v>
      </c>
      <c r="C18" s="34">
        <v>2.3599999999999999E-4</v>
      </c>
      <c r="D18" s="33">
        <v>9.2599999999999996E-4</v>
      </c>
    </row>
    <row r="19" spans="1:12" x14ac:dyDescent="0.25">
      <c r="A19" s="2">
        <v>4</v>
      </c>
      <c r="B19" s="33">
        <v>7.9699999999999997E-4</v>
      </c>
      <c r="C19" s="33">
        <v>7.1500000000000003E-4</v>
      </c>
      <c r="D19" s="33">
        <v>9.6199999999999996E-4</v>
      </c>
    </row>
    <row r="20" spans="1:12" ht="18.75" x14ac:dyDescent="0.3">
      <c r="E20" s="33"/>
      <c r="F20" s="33"/>
      <c r="G20" s="33"/>
      <c r="H20" s="37"/>
      <c r="J20" s="9"/>
      <c r="K20" s="9"/>
      <c r="L20" s="9"/>
    </row>
    <row r="21" spans="1:12" ht="18.75" x14ac:dyDescent="0.3">
      <c r="E21" s="33"/>
      <c r="F21" s="33"/>
      <c r="G21" s="33"/>
      <c r="H21" s="37"/>
      <c r="I21" s="91" t="s">
        <v>15</v>
      </c>
      <c r="J21" s="9"/>
      <c r="K21" s="9"/>
      <c r="L21" s="9"/>
    </row>
    <row r="22" spans="1:12" x14ac:dyDescent="0.25">
      <c r="I22" s="47" t="s">
        <v>16</v>
      </c>
    </row>
    <row r="24" spans="1:12" x14ac:dyDescent="0.25">
      <c r="B24" s="114" t="s">
        <v>11</v>
      </c>
      <c r="C24" s="115"/>
      <c r="D24" s="116" t="s">
        <v>26</v>
      </c>
      <c r="E24" s="123"/>
      <c r="F24" s="124" t="s">
        <v>27</v>
      </c>
      <c r="G24" s="125"/>
      <c r="I24" s="90"/>
      <c r="J24" s="90"/>
      <c r="K24" s="90"/>
    </row>
    <row r="25" spans="1:12" x14ac:dyDescent="0.25">
      <c r="B25" s="8" t="s">
        <v>2</v>
      </c>
      <c r="C25" s="7" t="s">
        <v>3</v>
      </c>
      <c r="D25" s="11" t="s">
        <v>2</v>
      </c>
      <c r="E25" s="46" t="s">
        <v>3</v>
      </c>
      <c r="F25" s="8" t="s">
        <v>2</v>
      </c>
      <c r="G25" s="7" t="s">
        <v>3</v>
      </c>
      <c r="I25" s="126" t="s">
        <v>29</v>
      </c>
      <c r="J25" s="127"/>
      <c r="K25" s="128"/>
    </row>
    <row r="26" spans="1:12" ht="15.75" thickBot="1" x14ac:dyDescent="0.3">
      <c r="B26" s="12" t="s">
        <v>4</v>
      </c>
      <c r="C26" s="5" t="s">
        <v>4</v>
      </c>
      <c r="D26" s="13" t="s">
        <v>4</v>
      </c>
      <c r="E26" s="13" t="s">
        <v>4</v>
      </c>
      <c r="F26" s="12" t="s">
        <v>4</v>
      </c>
      <c r="G26" s="5" t="s">
        <v>4</v>
      </c>
      <c r="I26" s="129" t="s">
        <v>14</v>
      </c>
      <c r="J26" s="130"/>
      <c r="K26" s="131"/>
    </row>
    <row r="27" spans="1:12" x14ac:dyDescent="0.25">
      <c r="B27" s="12" t="s">
        <v>5</v>
      </c>
      <c r="C27" s="5" t="s">
        <v>5</v>
      </c>
      <c r="D27" s="13" t="s">
        <v>5</v>
      </c>
      <c r="E27" s="13" t="s">
        <v>5</v>
      </c>
      <c r="F27" s="12" t="s">
        <v>5</v>
      </c>
      <c r="G27" s="5" t="s">
        <v>5</v>
      </c>
      <c r="I27" s="118" t="s">
        <v>13</v>
      </c>
      <c r="J27" s="119"/>
      <c r="K27" s="120"/>
    </row>
    <row r="28" spans="1:12" x14ac:dyDescent="0.25">
      <c r="B28" s="12" t="s">
        <v>6</v>
      </c>
      <c r="C28" s="5" t="s">
        <v>6</v>
      </c>
      <c r="D28" s="13" t="s">
        <v>6</v>
      </c>
      <c r="E28" s="13" t="s">
        <v>6</v>
      </c>
      <c r="F28" s="18" t="s">
        <v>6</v>
      </c>
      <c r="G28" s="19" t="s">
        <v>6</v>
      </c>
      <c r="I28" s="14" t="s">
        <v>11</v>
      </c>
      <c r="J28" s="44" t="s">
        <v>28</v>
      </c>
      <c r="K28" s="57" t="s">
        <v>27</v>
      </c>
    </row>
    <row r="29" spans="1:12" ht="18.75" x14ac:dyDescent="0.3">
      <c r="B29" s="10">
        <v>1.9239999999999999E-3</v>
      </c>
      <c r="C29" s="39">
        <v>4.3600000000000003E-4</v>
      </c>
      <c r="D29" s="43">
        <v>5.6899999999999995E-4</v>
      </c>
      <c r="E29" s="43">
        <v>4.0200000000000001E-4</v>
      </c>
      <c r="F29" s="53">
        <v>1.2049999999999999E-3</v>
      </c>
      <c r="G29" s="58">
        <v>3.4200000000000002E-4</v>
      </c>
      <c r="H29" s="52" t="s">
        <v>17</v>
      </c>
      <c r="I29" s="142">
        <f>B29/C29</f>
        <v>4.4128440366972477</v>
      </c>
      <c r="J29" s="54">
        <f>D29/E29</f>
        <v>1.4154228855721391</v>
      </c>
      <c r="K29" s="143">
        <f>F29/G29</f>
        <v>3.5233918128654964</v>
      </c>
    </row>
    <row r="30" spans="1:12" ht="18.75" x14ac:dyDescent="0.3">
      <c r="B30" s="14">
        <v>2.4471E-2</v>
      </c>
      <c r="C30" s="6">
        <v>1.005E-3</v>
      </c>
      <c r="D30" s="44">
        <v>2.2699999999999999E-4</v>
      </c>
      <c r="E30" s="44">
        <v>1.93E-4</v>
      </c>
      <c r="F30" s="53">
        <v>1.34E-3</v>
      </c>
      <c r="G30" s="58">
        <v>6.5700000000000003E-4</v>
      </c>
      <c r="H30" s="52" t="s">
        <v>17</v>
      </c>
      <c r="I30" s="140">
        <f>B30/C30</f>
        <v>24.349253731343282</v>
      </c>
      <c r="J30" s="55">
        <f>D30/E30</f>
        <v>1.1761658031088082</v>
      </c>
      <c r="K30" s="143">
        <f t="shared" ref="K30:K32" si="0">F30/G30</f>
        <v>2.0395738203957383</v>
      </c>
    </row>
    <row r="31" spans="1:12" ht="18.75" x14ac:dyDescent="0.3">
      <c r="B31" s="14">
        <v>5.0140000000000002E-3</v>
      </c>
      <c r="C31" s="6">
        <v>5.6300000000000002E-4</v>
      </c>
      <c r="D31" s="44">
        <v>2.3599999999999999E-4</v>
      </c>
      <c r="E31" s="44">
        <v>1.55E-4</v>
      </c>
      <c r="F31" s="53">
        <v>9.2599999999999996E-4</v>
      </c>
      <c r="G31" s="58">
        <v>3.9399999999999998E-4</v>
      </c>
      <c r="H31" s="52" t="s">
        <v>17</v>
      </c>
      <c r="I31" s="140">
        <f>B31/C31</f>
        <v>8.9058614564831267</v>
      </c>
      <c r="J31" s="55">
        <f>D31/E31</f>
        <v>1.5225806451612902</v>
      </c>
      <c r="K31" s="143">
        <f t="shared" si="0"/>
        <v>2.3502538071065988</v>
      </c>
    </row>
    <row r="32" spans="1:12" ht="18.75" x14ac:dyDescent="0.3">
      <c r="B32" s="23">
        <v>7.9699999999999997E-4</v>
      </c>
      <c r="C32" s="24">
        <v>2.0799999999999999E-4</v>
      </c>
      <c r="D32" s="45">
        <v>7.1500000000000003E-4</v>
      </c>
      <c r="E32" s="45">
        <v>4.9299999999999995E-4</v>
      </c>
      <c r="F32" s="59">
        <v>9.6199999999999996E-4</v>
      </c>
      <c r="G32" s="60">
        <v>2.6899999999999998E-4</v>
      </c>
      <c r="H32" s="52" t="s">
        <v>17</v>
      </c>
      <c r="I32" s="141">
        <f>B32/C32</f>
        <v>3.8317307692307692</v>
      </c>
      <c r="J32" s="56">
        <f>D32/E32</f>
        <v>1.4503042596348887</v>
      </c>
      <c r="K32" s="144">
        <f t="shared" si="0"/>
        <v>3.5762081784386619</v>
      </c>
    </row>
  </sheetData>
  <mergeCells count="8">
    <mergeCell ref="I27:K27"/>
    <mergeCell ref="B3:C3"/>
    <mergeCell ref="B24:C24"/>
    <mergeCell ref="D24:E24"/>
    <mergeCell ref="F24:G24"/>
    <mergeCell ref="I25:K25"/>
    <mergeCell ref="I26:K26"/>
    <mergeCell ref="D3:F3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3"/>
  <sheetViews>
    <sheetView tabSelected="1" workbookViewId="0">
      <selection activeCell="F67" sqref="F67"/>
    </sheetView>
  </sheetViews>
  <sheetFormatPr defaultRowHeight="15" x14ac:dyDescent="0.25"/>
  <cols>
    <col min="2" max="2" width="39.85546875" customWidth="1"/>
    <col min="3" max="3" width="37.140625" customWidth="1"/>
    <col min="4" max="4" width="38.5703125" customWidth="1"/>
    <col min="5" max="5" width="24.5703125" customWidth="1"/>
    <col min="6" max="6" width="21.7109375" customWidth="1"/>
    <col min="7" max="7" width="19.7109375" customWidth="1"/>
    <col min="8" max="8" width="23.140625" customWidth="1"/>
    <col min="9" max="9" width="23.85546875" customWidth="1"/>
    <col min="10" max="10" width="11.28515625" customWidth="1"/>
    <col min="11" max="11" width="17.140625" customWidth="1"/>
    <col min="12" max="12" width="21.7109375" customWidth="1"/>
    <col min="13" max="13" width="29" customWidth="1"/>
    <col min="14" max="14" width="19" customWidth="1"/>
  </cols>
  <sheetData>
    <row r="1" spans="1:13" ht="23.25" x14ac:dyDescent="0.35">
      <c r="A1" s="16" t="s">
        <v>30</v>
      </c>
    </row>
    <row r="3" spans="1:13" x14ac:dyDescent="0.25">
      <c r="A3" s="62" t="s">
        <v>31</v>
      </c>
    </row>
    <row r="4" spans="1:13" ht="17.25" x14ac:dyDescent="0.25">
      <c r="A4" s="63" t="s">
        <v>32</v>
      </c>
    </row>
    <row r="5" spans="1:13" x14ac:dyDescent="0.25">
      <c r="D5" s="17" t="s">
        <v>35</v>
      </c>
    </row>
    <row r="6" spans="1:13" ht="17.25" x14ac:dyDescent="0.25">
      <c r="A6" s="30" t="s">
        <v>36</v>
      </c>
      <c r="B6" s="3" t="s">
        <v>33</v>
      </c>
      <c r="C6" s="3" t="s">
        <v>107</v>
      </c>
      <c r="D6" s="3" t="s">
        <v>34</v>
      </c>
      <c r="F6" s="3" t="s">
        <v>77</v>
      </c>
      <c r="G6" s="3" t="s">
        <v>78</v>
      </c>
      <c r="H6" s="3" t="s">
        <v>79</v>
      </c>
      <c r="I6" s="3" t="s">
        <v>80</v>
      </c>
      <c r="J6" s="30" t="s">
        <v>39</v>
      </c>
      <c r="K6" s="30" t="s">
        <v>40</v>
      </c>
      <c r="L6" s="65" t="s">
        <v>42</v>
      </c>
      <c r="M6" s="3" t="s">
        <v>44</v>
      </c>
    </row>
    <row r="7" spans="1:13" x14ac:dyDescent="0.25">
      <c r="A7" s="13">
        <v>1</v>
      </c>
      <c r="B7" s="13">
        <v>1.7652000000000001E-2</v>
      </c>
      <c r="C7" s="13">
        <v>1.4976590000000001</v>
      </c>
      <c r="D7" s="13">
        <v>2.5832999999999998E-2</v>
      </c>
      <c r="F7" s="104">
        <v>89.5</v>
      </c>
      <c r="G7" s="108">
        <v>4.87</v>
      </c>
      <c r="H7" s="108">
        <v>8.1300000000000008</v>
      </c>
      <c r="I7" s="104">
        <v>0.69</v>
      </c>
      <c r="J7" s="13" t="s">
        <v>41</v>
      </c>
      <c r="K7" s="66">
        <v>19</v>
      </c>
      <c r="L7" s="13" t="s">
        <v>41</v>
      </c>
      <c r="M7" s="66">
        <v>15</v>
      </c>
    </row>
    <row r="8" spans="1:13" x14ac:dyDescent="0.25">
      <c r="A8" s="13">
        <v>2</v>
      </c>
      <c r="B8" s="13">
        <v>4.2329999999999998E-3</v>
      </c>
      <c r="C8" s="13">
        <v>4.3204560000000001</v>
      </c>
      <c r="D8" s="13">
        <v>1.4907999999999999E-2</v>
      </c>
      <c r="F8" s="104">
        <v>88.7</v>
      </c>
      <c r="G8" s="108">
        <v>4.6900000000000004</v>
      </c>
      <c r="H8" s="108">
        <v>8.06</v>
      </c>
      <c r="I8" s="104">
        <v>0.66</v>
      </c>
      <c r="J8" s="13" t="s">
        <v>41</v>
      </c>
      <c r="K8" s="13">
        <v>9</v>
      </c>
      <c r="L8" s="13" t="s">
        <v>41</v>
      </c>
      <c r="M8" s="13">
        <v>11</v>
      </c>
    </row>
    <row r="9" spans="1:13" x14ac:dyDescent="0.25">
      <c r="A9" s="13">
        <v>3</v>
      </c>
      <c r="B9" s="13">
        <v>7.9699547290000006E-3</v>
      </c>
      <c r="C9" s="13">
        <v>0.28327564999999999</v>
      </c>
      <c r="D9" s="13">
        <v>1.3546106340000001E-2</v>
      </c>
      <c r="F9" s="104">
        <v>90.8</v>
      </c>
      <c r="G9" s="108">
        <v>4.96</v>
      </c>
      <c r="H9" s="108">
        <v>8.25</v>
      </c>
      <c r="I9" s="104">
        <v>0.7</v>
      </c>
      <c r="J9" s="13" t="s">
        <v>41</v>
      </c>
      <c r="K9" s="13">
        <v>11</v>
      </c>
      <c r="L9" s="13" t="s">
        <v>41</v>
      </c>
      <c r="M9" s="13">
        <v>13</v>
      </c>
    </row>
    <row r="10" spans="1:13" x14ac:dyDescent="0.25">
      <c r="A10" s="13">
        <v>4</v>
      </c>
      <c r="B10" s="64"/>
      <c r="C10" s="13"/>
      <c r="D10" s="13"/>
      <c r="F10" s="104">
        <v>91.5</v>
      </c>
      <c r="G10" s="108">
        <v>4.8</v>
      </c>
      <c r="H10" s="108">
        <v>8.32</v>
      </c>
      <c r="I10" s="104">
        <v>0.68</v>
      </c>
      <c r="J10" s="13" t="s">
        <v>41</v>
      </c>
      <c r="K10" s="33"/>
      <c r="L10" s="13" t="s">
        <v>41</v>
      </c>
      <c r="M10" s="33"/>
    </row>
    <row r="11" spans="1:13" x14ac:dyDescent="0.25">
      <c r="A11" s="13">
        <v>5</v>
      </c>
      <c r="B11" s="13">
        <v>1.226070309E-2</v>
      </c>
      <c r="C11" s="13">
        <v>0.46836193850000002</v>
      </c>
      <c r="D11" s="13">
        <v>6.010857344E-3</v>
      </c>
      <c r="F11" s="104">
        <v>91</v>
      </c>
      <c r="G11" s="108">
        <v>4.75</v>
      </c>
      <c r="H11" s="108">
        <v>8.27</v>
      </c>
      <c r="I11" s="104">
        <v>0.68</v>
      </c>
      <c r="J11" s="33" t="s">
        <v>41</v>
      </c>
      <c r="K11" s="33">
        <v>27</v>
      </c>
      <c r="L11" s="33" t="s">
        <v>41</v>
      </c>
      <c r="M11" s="33">
        <v>30</v>
      </c>
    </row>
    <row r="12" spans="1:13" x14ac:dyDescent="0.25">
      <c r="A12" s="13">
        <v>6</v>
      </c>
      <c r="B12" s="13">
        <v>8.3160000000000005E-3</v>
      </c>
      <c r="C12" s="13">
        <v>1.6386750000000001</v>
      </c>
      <c r="D12" s="13">
        <v>5.8320000000000004E-3</v>
      </c>
      <c r="F12" s="104">
        <v>89.7</v>
      </c>
      <c r="G12" s="108">
        <v>4.88</v>
      </c>
      <c r="H12" s="108">
        <v>8.15</v>
      </c>
      <c r="I12" s="104">
        <v>0.69</v>
      </c>
      <c r="J12" s="33" t="s">
        <v>41</v>
      </c>
      <c r="K12" s="13">
        <v>13</v>
      </c>
      <c r="L12" s="33" t="s">
        <v>41</v>
      </c>
      <c r="M12" s="33">
        <v>13</v>
      </c>
    </row>
    <row r="13" spans="1:13" x14ac:dyDescent="0.25">
      <c r="A13" s="13">
        <v>7</v>
      </c>
      <c r="B13" s="13">
        <v>8.1648864750000008E-3</v>
      </c>
      <c r="C13" s="13">
        <v>0.23953636170000001</v>
      </c>
      <c r="D13" s="13">
        <v>2.3368567470000001E-2</v>
      </c>
      <c r="F13" s="104">
        <v>90</v>
      </c>
      <c r="G13" s="108">
        <v>4.54</v>
      </c>
      <c r="H13" s="108">
        <v>8.18</v>
      </c>
      <c r="I13" s="104">
        <v>0.64</v>
      </c>
      <c r="J13" s="33" t="s">
        <v>41</v>
      </c>
      <c r="K13" s="13">
        <v>11</v>
      </c>
      <c r="L13" s="33" t="s">
        <v>41</v>
      </c>
      <c r="M13" s="33">
        <v>15</v>
      </c>
    </row>
    <row r="14" spans="1:13" x14ac:dyDescent="0.25">
      <c r="A14" s="13">
        <v>8</v>
      </c>
      <c r="B14" s="13">
        <v>4.0408549310000002E-3</v>
      </c>
      <c r="C14" s="13">
        <v>0.38859393310000001</v>
      </c>
      <c r="D14" s="13"/>
      <c r="F14" s="104">
        <v>90.6</v>
      </c>
      <c r="G14" s="108">
        <v>4.9000000000000004</v>
      </c>
      <c r="H14" s="108">
        <v>8.24</v>
      </c>
      <c r="I14" s="104">
        <v>0.7</v>
      </c>
      <c r="J14" s="33" t="s">
        <v>41</v>
      </c>
      <c r="K14" s="13">
        <v>15</v>
      </c>
      <c r="L14" s="33" t="s">
        <v>41</v>
      </c>
      <c r="M14" s="33">
        <v>17</v>
      </c>
    </row>
    <row r="19" spans="1:12" x14ac:dyDescent="0.25">
      <c r="A19" s="62" t="s">
        <v>55</v>
      </c>
    </row>
    <row r="20" spans="1:12" ht="17.25" x14ac:dyDescent="0.25">
      <c r="A20" s="63" t="s">
        <v>32</v>
      </c>
      <c r="L20" s="108"/>
    </row>
    <row r="21" spans="1:12" ht="17.25" x14ac:dyDescent="0.25">
      <c r="A21" s="30" t="s">
        <v>37</v>
      </c>
      <c r="B21" s="3" t="s">
        <v>42</v>
      </c>
      <c r="C21" s="3" t="s">
        <v>44</v>
      </c>
      <c r="D21" s="3" t="s">
        <v>48</v>
      </c>
      <c r="E21" s="3" t="s">
        <v>49</v>
      </c>
      <c r="F21" s="3" t="s">
        <v>77</v>
      </c>
      <c r="G21" s="3" t="s">
        <v>78</v>
      </c>
      <c r="H21" s="3" t="s">
        <v>79</v>
      </c>
      <c r="I21" s="3" t="s">
        <v>80</v>
      </c>
      <c r="L21" s="108"/>
    </row>
    <row r="22" spans="1:12" x14ac:dyDescent="0.25">
      <c r="A22" s="13">
        <v>1</v>
      </c>
      <c r="B22" s="2" t="s">
        <v>41</v>
      </c>
      <c r="C22" s="36">
        <v>35</v>
      </c>
      <c r="D22" s="2" t="s">
        <v>41</v>
      </c>
      <c r="E22" s="81" t="s">
        <v>50</v>
      </c>
      <c r="F22" s="104">
        <v>91.2</v>
      </c>
      <c r="G22" s="108">
        <v>4.63</v>
      </c>
      <c r="H22" s="108">
        <f t="shared" ref="H22:H27" si="0">F22/11</f>
        <v>8.290909090909091</v>
      </c>
      <c r="I22" s="104">
        <v>0.66</v>
      </c>
      <c r="L22" s="108"/>
    </row>
    <row r="23" spans="1:12" x14ac:dyDescent="0.25">
      <c r="A23" s="13">
        <v>2</v>
      </c>
      <c r="B23" s="2" t="s">
        <v>41</v>
      </c>
      <c r="C23" s="27">
        <v>32</v>
      </c>
      <c r="D23" s="2" t="s">
        <v>41</v>
      </c>
      <c r="E23" s="82" t="s">
        <v>51</v>
      </c>
      <c r="F23" s="104">
        <v>90.4</v>
      </c>
      <c r="G23" s="108">
        <v>4.8</v>
      </c>
      <c r="H23" s="108">
        <f t="shared" si="0"/>
        <v>8.2181818181818187</v>
      </c>
      <c r="I23" s="104">
        <v>0.68</v>
      </c>
      <c r="L23" s="108"/>
    </row>
    <row r="24" spans="1:12" x14ac:dyDescent="0.25">
      <c r="A24" s="13">
        <v>3</v>
      </c>
      <c r="B24" s="2" t="s">
        <v>41</v>
      </c>
      <c r="C24" s="27">
        <v>35</v>
      </c>
      <c r="D24" s="2" t="s">
        <v>41</v>
      </c>
      <c r="E24" s="82" t="s">
        <v>52</v>
      </c>
      <c r="F24" s="104">
        <v>90</v>
      </c>
      <c r="G24" s="108">
        <v>4.7699999999999996</v>
      </c>
      <c r="H24" s="108">
        <f t="shared" si="0"/>
        <v>8.1818181818181817</v>
      </c>
      <c r="I24" s="104">
        <v>0.68</v>
      </c>
      <c r="L24" s="108"/>
    </row>
    <row r="25" spans="1:12" x14ac:dyDescent="0.25">
      <c r="A25" s="13">
        <v>4</v>
      </c>
      <c r="B25" s="2" t="s">
        <v>41</v>
      </c>
      <c r="C25" s="27">
        <v>39</v>
      </c>
      <c r="D25" s="2" t="s">
        <v>41</v>
      </c>
      <c r="E25" s="82" t="s">
        <v>53</v>
      </c>
      <c r="F25" s="104">
        <v>90</v>
      </c>
      <c r="G25" s="108">
        <v>4.75</v>
      </c>
      <c r="H25" s="108">
        <f t="shared" si="0"/>
        <v>8.1818181818181817</v>
      </c>
      <c r="I25" s="104">
        <v>0.68</v>
      </c>
      <c r="L25" s="108"/>
    </row>
    <row r="26" spans="1:12" x14ac:dyDescent="0.25">
      <c r="A26" s="13">
        <v>5</v>
      </c>
      <c r="B26" s="2" t="s">
        <v>46</v>
      </c>
      <c r="C26" s="27"/>
      <c r="D26" s="2" t="s">
        <v>41</v>
      </c>
      <c r="E26" s="82" t="s">
        <v>45</v>
      </c>
      <c r="F26" s="104">
        <v>89.9</v>
      </c>
      <c r="G26" s="108">
        <v>4.84</v>
      </c>
      <c r="H26" s="108">
        <f t="shared" si="0"/>
        <v>8.1727272727272737</v>
      </c>
      <c r="I26" s="104">
        <v>0.69</v>
      </c>
      <c r="L26" s="108"/>
    </row>
    <row r="27" spans="1:12" x14ac:dyDescent="0.25">
      <c r="A27" s="13">
        <v>6</v>
      </c>
      <c r="B27" s="2" t="s">
        <v>41</v>
      </c>
      <c r="C27" s="27">
        <v>30</v>
      </c>
      <c r="D27" s="2" t="s">
        <v>41</v>
      </c>
      <c r="E27" s="82" t="s">
        <v>54</v>
      </c>
      <c r="F27" s="104">
        <v>88.8</v>
      </c>
      <c r="G27" s="108">
        <v>4.84</v>
      </c>
      <c r="H27" s="108">
        <f t="shared" si="0"/>
        <v>8.0727272727272723</v>
      </c>
      <c r="I27" s="104">
        <v>0.69</v>
      </c>
      <c r="L27" s="108"/>
    </row>
    <row r="28" spans="1:12" x14ac:dyDescent="0.25">
      <c r="A28" s="80" t="s">
        <v>47</v>
      </c>
      <c r="E28" s="27"/>
      <c r="F28" s="104"/>
      <c r="G28" s="108"/>
      <c r="H28" s="108"/>
      <c r="I28" s="104"/>
    </row>
    <row r="29" spans="1:12" x14ac:dyDescent="0.25">
      <c r="A29" s="80"/>
      <c r="E29" s="27"/>
      <c r="F29" s="104"/>
      <c r="G29" s="108"/>
      <c r="H29" s="108"/>
      <c r="I29" s="104"/>
    </row>
    <row r="30" spans="1:12" x14ac:dyDescent="0.25">
      <c r="A30" s="80"/>
      <c r="E30" s="27"/>
    </row>
    <row r="31" spans="1:12" x14ac:dyDescent="0.25">
      <c r="A31" s="80"/>
      <c r="H31" s="91" t="s">
        <v>15</v>
      </c>
    </row>
    <row r="32" spans="1:12" x14ac:dyDescent="0.25">
      <c r="A32" s="80"/>
      <c r="B32" s="114" t="s">
        <v>11</v>
      </c>
      <c r="C32" s="115"/>
      <c r="D32" s="116" t="s">
        <v>12</v>
      </c>
      <c r="E32" s="117"/>
      <c r="G32" s="38"/>
      <c r="H32" s="47" t="s">
        <v>16</v>
      </c>
    </row>
    <row r="33" spans="1:8" x14ac:dyDescent="0.25">
      <c r="A33" s="80"/>
      <c r="B33" s="8" t="s">
        <v>2</v>
      </c>
      <c r="C33" s="7" t="s">
        <v>3</v>
      </c>
      <c r="D33" s="11" t="s">
        <v>2</v>
      </c>
      <c r="E33" s="7" t="s">
        <v>3</v>
      </c>
      <c r="G33" s="136" t="s">
        <v>10</v>
      </c>
      <c r="H33" s="137"/>
    </row>
    <row r="34" spans="1:8" ht="15.75" thickBot="1" x14ac:dyDescent="0.3">
      <c r="A34" s="80"/>
      <c r="B34" s="103" t="s">
        <v>4</v>
      </c>
      <c r="C34" s="105" t="s">
        <v>4</v>
      </c>
      <c r="D34" s="104" t="s">
        <v>4</v>
      </c>
      <c r="E34" s="105" t="s">
        <v>4</v>
      </c>
      <c r="G34" s="132" t="s">
        <v>14</v>
      </c>
      <c r="H34" s="133"/>
    </row>
    <row r="35" spans="1:8" x14ac:dyDescent="0.25">
      <c r="A35" s="80"/>
      <c r="B35" s="103" t="s">
        <v>5</v>
      </c>
      <c r="C35" s="105" t="s">
        <v>5</v>
      </c>
      <c r="D35" s="104" t="s">
        <v>5</v>
      </c>
      <c r="E35" s="105" t="s">
        <v>5</v>
      </c>
      <c r="G35" s="134" t="s">
        <v>13</v>
      </c>
      <c r="H35" s="135"/>
    </row>
    <row r="36" spans="1:8" ht="15.75" thickBot="1" x14ac:dyDescent="0.3">
      <c r="A36" s="80"/>
      <c r="B36" s="103" t="s">
        <v>6</v>
      </c>
      <c r="C36" s="105" t="s">
        <v>6</v>
      </c>
      <c r="D36" s="104" t="s">
        <v>6</v>
      </c>
      <c r="E36" s="105" t="s">
        <v>6</v>
      </c>
      <c r="G36" s="20" t="s">
        <v>11</v>
      </c>
      <c r="H36" s="67" t="s">
        <v>12</v>
      </c>
    </row>
    <row r="37" spans="1:8" ht="18.75" x14ac:dyDescent="0.3">
      <c r="A37" s="104">
        <v>1</v>
      </c>
      <c r="B37" s="73">
        <v>4.5227054360000001E-3</v>
      </c>
      <c r="C37" s="72">
        <v>1.032516509E-3</v>
      </c>
      <c r="D37" s="76">
        <v>7.2093504670000001E-4</v>
      </c>
      <c r="E37" s="69">
        <v>6.494851708E-4</v>
      </c>
      <c r="F37" s="22" t="s">
        <v>17</v>
      </c>
      <c r="G37" s="140">
        <f t="shared" ref="G37:G42" si="1">B37/C37</f>
        <v>4.3802742102208851</v>
      </c>
      <c r="H37" s="21">
        <f t="shared" ref="H37:H42" si="2">D37/E37</f>
        <v>1.1100100188769391</v>
      </c>
    </row>
    <row r="38" spans="1:8" ht="18.75" x14ac:dyDescent="0.3">
      <c r="A38" s="104">
        <v>2</v>
      </c>
      <c r="B38" s="74">
        <v>3.993E-3</v>
      </c>
      <c r="C38" s="70">
        <v>2.81E-4</v>
      </c>
      <c r="D38" s="77">
        <v>4.8200000000000001E-4</v>
      </c>
      <c r="E38" s="49">
        <v>2.6699999999999998E-4</v>
      </c>
      <c r="F38" s="22" t="s">
        <v>17</v>
      </c>
      <c r="G38" s="140">
        <f t="shared" si="1"/>
        <v>14.209964412811388</v>
      </c>
      <c r="H38" s="21">
        <f t="shared" si="2"/>
        <v>1.8052434456928841</v>
      </c>
    </row>
    <row r="39" spans="1:8" ht="18.75" x14ac:dyDescent="0.3">
      <c r="A39" s="104">
        <v>3</v>
      </c>
      <c r="B39" s="74">
        <v>2.434222817E-3</v>
      </c>
      <c r="C39" s="70">
        <v>3.1798845530000002E-4</v>
      </c>
      <c r="D39" s="77">
        <v>4.632903785E-4</v>
      </c>
      <c r="E39" s="49">
        <v>4.6304501589999999E-4</v>
      </c>
      <c r="F39" s="22" t="s">
        <v>17</v>
      </c>
      <c r="G39" s="140">
        <f t="shared" si="1"/>
        <v>7.6550666429178378</v>
      </c>
      <c r="H39" s="21">
        <f t="shared" si="2"/>
        <v>1.0005298893014172</v>
      </c>
    </row>
    <row r="40" spans="1:8" ht="18.75" x14ac:dyDescent="0.3">
      <c r="A40" s="104">
        <v>4</v>
      </c>
      <c r="B40" s="74">
        <v>6.7068557739999998E-3</v>
      </c>
      <c r="C40" s="70">
        <v>5.0581596790000001E-4</v>
      </c>
      <c r="D40" s="77">
        <v>2.786219716E-4</v>
      </c>
      <c r="E40" s="49">
        <v>1.843739599E-4</v>
      </c>
      <c r="F40" s="22" t="s">
        <v>17</v>
      </c>
      <c r="G40" s="140">
        <f t="shared" si="1"/>
        <v>13.259478149424393</v>
      </c>
      <c r="H40" s="21">
        <f t="shared" si="2"/>
        <v>1.5111785403487448</v>
      </c>
    </row>
    <row r="41" spans="1:8" ht="18.75" x14ac:dyDescent="0.3">
      <c r="A41" s="104">
        <v>5</v>
      </c>
      <c r="B41" s="74">
        <v>6.8745052809999997E-3</v>
      </c>
      <c r="C41" s="70">
        <v>1.6439812180000001E-3</v>
      </c>
      <c r="D41" s="77">
        <v>2.22592026E-4</v>
      </c>
      <c r="E41" s="49">
        <v>2.8416571020000001E-4</v>
      </c>
      <c r="F41" s="22" t="s">
        <v>17</v>
      </c>
      <c r="G41" s="140">
        <f t="shared" si="1"/>
        <v>4.1816203285845566</v>
      </c>
      <c r="H41" s="21">
        <f t="shared" si="2"/>
        <v>0.78331768404898838</v>
      </c>
    </row>
    <row r="42" spans="1:8" ht="18.75" x14ac:dyDescent="0.3">
      <c r="A42" s="104">
        <v>6</v>
      </c>
      <c r="B42" s="75">
        <v>7.2800000000000002E-4</v>
      </c>
      <c r="C42" s="71">
        <v>2.3800000000000001E-4</v>
      </c>
      <c r="D42" s="78">
        <v>2.5700000000000001E-4</v>
      </c>
      <c r="E42" s="68">
        <v>3.0600000000000001E-4</v>
      </c>
      <c r="F42" s="26" t="s">
        <v>17</v>
      </c>
      <c r="G42" s="141">
        <f t="shared" si="1"/>
        <v>3.0588235294117645</v>
      </c>
      <c r="H42" s="25">
        <f t="shared" si="2"/>
        <v>0.83986928104575165</v>
      </c>
    </row>
    <row r="43" spans="1:8" x14ac:dyDescent="0.25">
      <c r="A43" s="80"/>
      <c r="E43" s="27"/>
    </row>
    <row r="45" spans="1:8" ht="15.75" thickBot="1" x14ac:dyDescent="0.3"/>
    <row r="46" spans="1:8" s="83" customFormat="1" x14ac:dyDescent="0.25"/>
    <row r="48" spans="1:8" x14ac:dyDescent="0.25">
      <c r="A48" s="62" t="s">
        <v>31</v>
      </c>
    </row>
    <row r="49" spans="1:13" ht="17.25" x14ac:dyDescent="0.25">
      <c r="A49" s="63" t="s">
        <v>43</v>
      </c>
    </row>
    <row r="50" spans="1:13" x14ac:dyDescent="0.25">
      <c r="D50" s="17" t="s">
        <v>35</v>
      </c>
    </row>
    <row r="51" spans="1:13" ht="17.25" x14ac:dyDescent="0.25">
      <c r="A51" s="30" t="s">
        <v>36</v>
      </c>
      <c r="B51" s="3" t="s">
        <v>33</v>
      </c>
      <c r="C51" s="3" t="s">
        <v>107</v>
      </c>
      <c r="D51" s="3" t="s">
        <v>34</v>
      </c>
      <c r="E51" s="3"/>
      <c r="F51" s="3" t="s">
        <v>77</v>
      </c>
      <c r="G51" s="3" t="s">
        <v>78</v>
      </c>
      <c r="H51" s="3" t="s">
        <v>79</v>
      </c>
      <c r="I51" s="3" t="s">
        <v>80</v>
      </c>
      <c r="J51" s="30" t="s">
        <v>39</v>
      </c>
      <c r="K51" s="30" t="s">
        <v>40</v>
      </c>
      <c r="L51" s="65" t="s">
        <v>42</v>
      </c>
      <c r="M51" s="3" t="s">
        <v>44</v>
      </c>
    </row>
    <row r="52" spans="1:13" x14ac:dyDescent="0.25">
      <c r="A52" s="13">
        <v>1</v>
      </c>
      <c r="B52" s="13">
        <v>4.215E-3</v>
      </c>
      <c r="C52" s="13">
        <v>0.32611600000000002</v>
      </c>
      <c r="D52" s="13">
        <v>1.9605999999999998E-2</v>
      </c>
      <c r="E52" s="13"/>
      <c r="F52" s="104">
        <v>131.9</v>
      </c>
      <c r="G52" s="2">
        <v>7.21</v>
      </c>
      <c r="H52" s="109">
        <v>11.990909090909092</v>
      </c>
      <c r="I52" s="2">
        <v>1.02</v>
      </c>
      <c r="J52" s="13" t="s">
        <v>41</v>
      </c>
      <c r="K52" s="66">
        <v>23</v>
      </c>
      <c r="L52" s="13" t="s">
        <v>41</v>
      </c>
      <c r="M52" s="66">
        <v>23</v>
      </c>
    </row>
    <row r="53" spans="1:13" x14ac:dyDescent="0.25">
      <c r="A53" s="13">
        <v>2</v>
      </c>
      <c r="B53" s="13">
        <v>7.7479999999999997E-3</v>
      </c>
      <c r="C53" s="13">
        <v>0.29209800000000002</v>
      </c>
      <c r="D53" s="13">
        <v>1.3174E-2</v>
      </c>
      <c r="F53" s="104">
        <v>133.30000000000001</v>
      </c>
      <c r="G53" s="2">
        <v>7.05</v>
      </c>
      <c r="H53" s="109">
        <v>12.118181818181819</v>
      </c>
      <c r="I53" s="2">
        <v>1</v>
      </c>
      <c r="J53" s="13" t="s">
        <v>41</v>
      </c>
      <c r="K53" s="13">
        <v>28</v>
      </c>
      <c r="L53" s="13" t="s">
        <v>41</v>
      </c>
      <c r="M53" s="13">
        <v>28</v>
      </c>
    </row>
    <row r="54" spans="1:13" x14ac:dyDescent="0.25">
      <c r="F54" s="2"/>
      <c r="G54" s="2"/>
      <c r="H54" s="2"/>
      <c r="I54" s="2"/>
    </row>
    <row r="57" spans="1:13" x14ac:dyDescent="0.25">
      <c r="A57" s="62" t="s">
        <v>55</v>
      </c>
    </row>
    <row r="58" spans="1:13" ht="17.25" x14ac:dyDescent="0.25">
      <c r="A58" s="63" t="s">
        <v>43</v>
      </c>
    </row>
    <row r="60" spans="1:13" ht="17.25" x14ac:dyDescent="0.25">
      <c r="A60" s="30" t="s">
        <v>36</v>
      </c>
      <c r="B60" s="3" t="s">
        <v>42</v>
      </c>
      <c r="C60" s="3" t="s">
        <v>44</v>
      </c>
      <c r="D60" s="3" t="s">
        <v>48</v>
      </c>
      <c r="E60" s="3" t="s">
        <v>49</v>
      </c>
      <c r="F60" s="3" t="s">
        <v>77</v>
      </c>
      <c r="G60" s="3" t="s">
        <v>78</v>
      </c>
      <c r="H60" s="3" t="s">
        <v>79</v>
      </c>
      <c r="I60" s="3" t="s">
        <v>80</v>
      </c>
    </row>
    <row r="61" spans="1:13" x14ac:dyDescent="0.25">
      <c r="A61" s="13">
        <v>1</v>
      </c>
      <c r="B61" s="13" t="s">
        <v>41</v>
      </c>
      <c r="C61" s="13">
        <v>96</v>
      </c>
      <c r="D61" s="13" t="s">
        <v>41</v>
      </c>
      <c r="E61" s="13" t="s">
        <v>56</v>
      </c>
      <c r="F61" s="104">
        <v>132.6</v>
      </c>
      <c r="G61" s="108">
        <v>7.18</v>
      </c>
      <c r="H61" s="108">
        <f>F61/11</f>
        <v>12.054545454545455</v>
      </c>
      <c r="I61" s="2">
        <v>1.02</v>
      </c>
    </row>
    <row r="62" spans="1:13" x14ac:dyDescent="0.25">
      <c r="A62" s="13">
        <v>2</v>
      </c>
      <c r="B62" s="13" t="s">
        <v>41</v>
      </c>
      <c r="C62" s="13">
        <v>151</v>
      </c>
      <c r="D62" s="13" t="s">
        <v>41</v>
      </c>
      <c r="E62" s="13" t="s">
        <v>45</v>
      </c>
      <c r="F62" s="104">
        <v>129.80000000000001</v>
      </c>
      <c r="G62" s="108">
        <v>7.13</v>
      </c>
      <c r="H62" s="108">
        <f>F62/11</f>
        <v>11.8</v>
      </c>
      <c r="I62" s="2">
        <v>1</v>
      </c>
    </row>
    <row r="63" spans="1:13" x14ac:dyDescent="0.25">
      <c r="A63" s="2">
        <v>3</v>
      </c>
      <c r="B63" s="13" t="s">
        <v>41</v>
      </c>
      <c r="C63" s="13">
        <v>66</v>
      </c>
      <c r="D63" s="13" t="s">
        <v>41</v>
      </c>
      <c r="E63" s="104" t="s">
        <v>81</v>
      </c>
      <c r="F63" s="104">
        <v>131.5</v>
      </c>
      <c r="G63" s="108">
        <v>7.02</v>
      </c>
      <c r="H63" s="108">
        <f>F63/11</f>
        <v>11.954545454545455</v>
      </c>
      <c r="I63" s="2">
        <v>1</v>
      </c>
    </row>
    <row r="64" spans="1:13" x14ac:dyDescent="0.25">
      <c r="E64" s="2" t="s">
        <v>82</v>
      </c>
    </row>
    <row r="65" spans="1:8" x14ac:dyDescent="0.25">
      <c r="H65" s="91" t="s">
        <v>15</v>
      </c>
    </row>
    <row r="66" spans="1:8" x14ac:dyDescent="0.25">
      <c r="B66" s="114" t="s">
        <v>11</v>
      </c>
      <c r="C66" s="115"/>
      <c r="D66" s="116" t="s">
        <v>12</v>
      </c>
      <c r="E66" s="117"/>
      <c r="G66" s="38"/>
      <c r="H66" s="47" t="s">
        <v>16</v>
      </c>
    </row>
    <row r="67" spans="1:8" x14ac:dyDescent="0.25">
      <c r="B67" s="8" t="s">
        <v>2</v>
      </c>
      <c r="C67" s="7" t="s">
        <v>3</v>
      </c>
      <c r="D67" s="11" t="s">
        <v>2</v>
      </c>
      <c r="E67" s="7" t="s">
        <v>3</v>
      </c>
      <c r="G67" s="136" t="s">
        <v>10</v>
      </c>
      <c r="H67" s="137"/>
    </row>
    <row r="68" spans="1:8" ht="15.75" thickBot="1" x14ac:dyDescent="0.3">
      <c r="B68" s="12" t="s">
        <v>4</v>
      </c>
      <c r="C68" s="5" t="s">
        <v>4</v>
      </c>
      <c r="D68" s="13" t="s">
        <v>4</v>
      </c>
      <c r="E68" s="5" t="s">
        <v>4</v>
      </c>
      <c r="G68" s="132" t="s">
        <v>14</v>
      </c>
      <c r="H68" s="133"/>
    </row>
    <row r="69" spans="1:8" x14ac:dyDescent="0.25">
      <c r="B69" s="12" t="s">
        <v>5</v>
      </c>
      <c r="C69" s="5" t="s">
        <v>5</v>
      </c>
      <c r="D69" s="13" t="s">
        <v>5</v>
      </c>
      <c r="E69" s="5" t="s">
        <v>5</v>
      </c>
      <c r="G69" s="134" t="s">
        <v>13</v>
      </c>
      <c r="H69" s="135"/>
    </row>
    <row r="70" spans="1:8" x14ac:dyDescent="0.25">
      <c r="B70" s="12" t="s">
        <v>6</v>
      </c>
      <c r="C70" s="5" t="s">
        <v>6</v>
      </c>
      <c r="D70" s="13" t="s">
        <v>6</v>
      </c>
      <c r="E70" s="5" t="s">
        <v>6</v>
      </c>
      <c r="G70" s="14" t="s">
        <v>11</v>
      </c>
      <c r="H70" s="49" t="s">
        <v>12</v>
      </c>
    </row>
    <row r="71" spans="1:8" ht="18.75" x14ac:dyDescent="0.3">
      <c r="A71" s="104">
        <v>1</v>
      </c>
      <c r="B71" s="40">
        <v>2.0500000000000002E-3</v>
      </c>
      <c r="C71" s="40">
        <v>4.4900000000000002E-4</v>
      </c>
      <c r="D71" s="84">
        <v>3.4200000000000002E-4</v>
      </c>
      <c r="E71" s="84">
        <v>2.99E-4</v>
      </c>
      <c r="F71" s="35" t="s">
        <v>17</v>
      </c>
      <c r="G71" s="142">
        <f>B71/C71</f>
        <v>4.5657015590200452</v>
      </c>
      <c r="H71" s="87">
        <f>D71/E71</f>
        <v>1.1438127090301005</v>
      </c>
    </row>
    <row r="72" spans="1:8" ht="18.75" x14ac:dyDescent="0.3">
      <c r="A72" s="104">
        <v>2</v>
      </c>
      <c r="B72" s="41">
        <v>3.0300000000000001E-3</v>
      </c>
      <c r="C72" s="41">
        <v>4.3199999999999998E-4</v>
      </c>
      <c r="D72" s="85">
        <v>1.8200000000000001E-4</v>
      </c>
      <c r="E72" s="85">
        <v>1.76E-4</v>
      </c>
      <c r="F72" s="35" t="s">
        <v>17</v>
      </c>
      <c r="G72" s="140">
        <f>B72/C72</f>
        <v>7.0138888888888893</v>
      </c>
      <c r="H72" s="88">
        <f t="shared" ref="H72:H73" si="3">D72/E72</f>
        <v>1.0340909090909092</v>
      </c>
    </row>
    <row r="73" spans="1:8" ht="18.75" x14ac:dyDescent="0.3">
      <c r="A73" s="2">
        <v>3</v>
      </c>
      <c r="B73" s="42">
        <v>3.0990000000000002E-3</v>
      </c>
      <c r="C73" s="42">
        <v>2.8400000000000002E-4</v>
      </c>
      <c r="D73" s="86">
        <v>2.6899999999999998E-4</v>
      </c>
      <c r="E73" s="86">
        <v>1.4100000000000001E-4</v>
      </c>
      <c r="F73" s="35" t="s">
        <v>17</v>
      </c>
      <c r="G73" s="141">
        <f>B73/C73</f>
        <v>10.911971830985916</v>
      </c>
      <c r="H73" s="89">
        <f t="shared" si="3"/>
        <v>1.9078014184397161</v>
      </c>
    </row>
  </sheetData>
  <mergeCells count="10">
    <mergeCell ref="G69:H69"/>
    <mergeCell ref="G33:H33"/>
    <mergeCell ref="G34:H34"/>
    <mergeCell ref="G35:H35"/>
    <mergeCell ref="G67:H67"/>
    <mergeCell ref="B66:C66"/>
    <mergeCell ref="B32:C32"/>
    <mergeCell ref="D66:E66"/>
    <mergeCell ref="D32:E32"/>
    <mergeCell ref="G68:H68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workbookViewId="0">
      <selection activeCell="J28" sqref="J28"/>
    </sheetView>
  </sheetViews>
  <sheetFormatPr defaultRowHeight="15" x14ac:dyDescent="0.25"/>
  <cols>
    <col min="1" max="1" width="17.85546875" customWidth="1"/>
    <col min="2" max="2" width="15.85546875" customWidth="1"/>
    <col min="3" max="3" width="17.7109375" customWidth="1"/>
    <col min="4" max="4" width="19.140625" customWidth="1"/>
    <col min="5" max="5" width="20.42578125" customWidth="1"/>
    <col min="6" max="6" width="23.140625" customWidth="1"/>
    <col min="7" max="7" width="36.7109375" customWidth="1"/>
    <col min="8" max="8" width="22.85546875" customWidth="1"/>
    <col min="9" max="9" width="27" customWidth="1"/>
    <col min="10" max="10" width="41.7109375" customWidth="1"/>
    <col min="11" max="11" width="43.28515625" customWidth="1"/>
    <col min="12" max="12" width="52.5703125" customWidth="1"/>
    <col min="13" max="13" width="43.42578125" customWidth="1"/>
  </cols>
  <sheetData>
    <row r="1" spans="1:13" ht="23.25" x14ac:dyDescent="0.35">
      <c r="A1" s="16" t="s">
        <v>58</v>
      </c>
    </row>
    <row r="2" spans="1:13" x14ac:dyDescent="0.25">
      <c r="A2" s="63" t="s">
        <v>65</v>
      </c>
    </row>
    <row r="3" spans="1:13" ht="18.75" x14ac:dyDescent="0.3">
      <c r="F3" s="28"/>
      <c r="G3" s="17" t="s">
        <v>73</v>
      </c>
      <c r="H3" s="28"/>
      <c r="I3" s="28"/>
    </row>
    <row r="4" spans="1:13" ht="17.25" x14ac:dyDescent="0.25">
      <c r="A4" s="61" t="s">
        <v>36</v>
      </c>
      <c r="B4" s="61" t="s">
        <v>59</v>
      </c>
      <c r="C4" s="3" t="s">
        <v>77</v>
      </c>
      <c r="D4" s="3" t="s">
        <v>78</v>
      </c>
      <c r="E4" s="3" t="s">
        <v>79</v>
      </c>
      <c r="F4" s="3" t="s">
        <v>80</v>
      </c>
      <c r="G4" s="61" t="s">
        <v>42</v>
      </c>
      <c r="H4" s="61" t="s">
        <v>60</v>
      </c>
      <c r="I4" s="27"/>
      <c r="J4" s="3" t="s">
        <v>0</v>
      </c>
      <c r="K4" s="3" t="s">
        <v>72</v>
      </c>
      <c r="L4" s="3" t="s">
        <v>70</v>
      </c>
      <c r="M4" s="3" t="s">
        <v>71</v>
      </c>
    </row>
    <row r="5" spans="1:13" ht="17.25" x14ac:dyDescent="0.25">
      <c r="A5" s="13">
        <v>1</v>
      </c>
      <c r="B5" s="13" t="s">
        <v>66</v>
      </c>
      <c r="C5" s="2" t="s">
        <v>83</v>
      </c>
      <c r="D5" s="2" t="s">
        <v>86</v>
      </c>
      <c r="E5" s="109">
        <f>88.8/11</f>
        <v>8.0727272727272723</v>
      </c>
      <c r="F5" s="109">
        <v>0.61110545454545451</v>
      </c>
      <c r="G5" s="13" t="s">
        <v>41</v>
      </c>
      <c r="H5" s="13" t="s">
        <v>61</v>
      </c>
      <c r="I5" s="27"/>
      <c r="J5" s="2">
        <v>1.9743527170000001E-3</v>
      </c>
      <c r="K5" s="33">
        <v>2.2841091159999998E-3</v>
      </c>
      <c r="L5" s="34">
        <v>4.241371006E-4</v>
      </c>
      <c r="M5" s="34">
        <v>1.4974601270000001E-3</v>
      </c>
    </row>
    <row r="6" spans="1:13" ht="17.25" x14ac:dyDescent="0.25">
      <c r="A6" s="13">
        <v>2</v>
      </c>
      <c r="B6" s="13" t="s">
        <v>66</v>
      </c>
      <c r="C6" s="2" t="s">
        <v>84</v>
      </c>
      <c r="D6" s="2" t="s">
        <v>87</v>
      </c>
      <c r="E6" s="109">
        <f>90.6/11</f>
        <v>8.2363636363636363</v>
      </c>
      <c r="F6" s="109">
        <v>0.62019818181818176</v>
      </c>
      <c r="G6" s="13" t="s">
        <v>41</v>
      </c>
      <c r="H6" s="13" t="s">
        <v>62</v>
      </c>
      <c r="I6" s="27"/>
      <c r="J6" s="2">
        <v>1.7730532880000001E-3</v>
      </c>
      <c r="K6" s="33">
        <v>1.0856133100000001E-3</v>
      </c>
      <c r="L6" s="34">
        <v>1.2188986539999999E-3</v>
      </c>
      <c r="M6" s="34">
        <v>1.5862737889999999E-3</v>
      </c>
    </row>
    <row r="7" spans="1:13" ht="17.25" x14ac:dyDescent="0.25">
      <c r="A7" s="13">
        <v>3</v>
      </c>
      <c r="B7" s="13" t="s">
        <v>67</v>
      </c>
      <c r="C7" s="2" t="s">
        <v>85</v>
      </c>
      <c r="D7" s="2" t="s">
        <v>88</v>
      </c>
      <c r="E7" s="109">
        <f>131.2/11</f>
        <v>11.927272727272726</v>
      </c>
      <c r="F7" s="109">
        <v>0.89812363636363612</v>
      </c>
      <c r="G7" s="13" t="s">
        <v>41</v>
      </c>
      <c r="H7" s="13" t="s">
        <v>63</v>
      </c>
      <c r="I7" s="27"/>
      <c r="J7" s="2">
        <v>1.3421980740000001E-3</v>
      </c>
      <c r="K7" s="13">
        <v>6.8205049630000003E-4</v>
      </c>
      <c r="L7" s="13">
        <v>6.8205049630000003E-4</v>
      </c>
      <c r="M7" s="34">
        <v>1.291947961E-3</v>
      </c>
    </row>
    <row r="8" spans="1:13" ht="17.25" x14ac:dyDescent="0.25">
      <c r="A8" s="13">
        <v>4</v>
      </c>
      <c r="B8" s="13" t="s">
        <v>69</v>
      </c>
      <c r="C8" s="2" t="s">
        <v>90</v>
      </c>
      <c r="D8" s="2" t="s">
        <v>89</v>
      </c>
      <c r="E8" s="109">
        <f>178.5/11</f>
        <v>16.227272727272727</v>
      </c>
      <c r="F8" s="109">
        <v>1.2316499999999997</v>
      </c>
      <c r="G8" s="13" t="s">
        <v>41</v>
      </c>
      <c r="H8" s="13" t="s">
        <v>64</v>
      </c>
      <c r="I8" s="27"/>
      <c r="J8" s="2">
        <v>1.3179999999999999E-3</v>
      </c>
      <c r="K8" s="33">
        <v>4.6000000000000001E-4</v>
      </c>
      <c r="L8" s="34">
        <v>2.0000000000000001E-4</v>
      </c>
      <c r="M8" s="34" t="s">
        <v>74</v>
      </c>
    </row>
    <row r="9" spans="1:13" ht="17.25" x14ac:dyDescent="0.25">
      <c r="A9" s="13">
        <v>5</v>
      </c>
      <c r="B9" s="13" t="s">
        <v>68</v>
      </c>
      <c r="C9" s="2" t="s">
        <v>92</v>
      </c>
      <c r="D9" s="2" t="s">
        <v>91</v>
      </c>
      <c r="E9" s="2">
        <f>157.3/11</f>
        <v>14.3</v>
      </c>
      <c r="F9" s="109">
        <v>1.0710699999999997</v>
      </c>
      <c r="G9" s="13" t="s">
        <v>41</v>
      </c>
      <c r="H9" s="13" t="s">
        <v>64</v>
      </c>
      <c r="I9" s="27"/>
      <c r="J9" s="2">
        <v>2.3440593479999998E-3</v>
      </c>
      <c r="K9" s="13">
        <v>6.5942105649999998E-4</v>
      </c>
      <c r="L9" s="34">
        <v>2.5775113700000001E-4</v>
      </c>
      <c r="M9" s="34" t="s">
        <v>74</v>
      </c>
    </row>
    <row r="10" spans="1:13" ht="17.25" x14ac:dyDescent="0.25">
      <c r="A10" s="13">
        <v>6</v>
      </c>
      <c r="B10" s="13" t="s">
        <v>68</v>
      </c>
      <c r="C10" s="2" t="s">
        <v>93</v>
      </c>
      <c r="D10" s="2" t="s">
        <v>96</v>
      </c>
      <c r="E10" s="109">
        <f>155.5/11</f>
        <v>14.136363636363637</v>
      </c>
      <c r="F10" s="109">
        <v>1.0616409090909089</v>
      </c>
      <c r="G10" s="13" t="s">
        <v>41</v>
      </c>
      <c r="H10" s="13" t="s">
        <v>64</v>
      </c>
      <c r="I10" s="27"/>
      <c r="J10" s="2">
        <v>7.9937357899999995E-3</v>
      </c>
      <c r="K10" s="13">
        <v>9.1974169019999998E-4</v>
      </c>
      <c r="L10" s="93">
        <v>1.7892952260000001E-4</v>
      </c>
      <c r="M10" s="34" t="s">
        <v>74</v>
      </c>
    </row>
    <row r="11" spans="1:13" ht="17.25" x14ac:dyDescent="0.25">
      <c r="A11" s="13">
        <v>7</v>
      </c>
      <c r="B11" s="13" t="s">
        <v>68</v>
      </c>
      <c r="C11" s="2" t="s">
        <v>94</v>
      </c>
      <c r="D11" s="2">
        <v>8.5</v>
      </c>
      <c r="E11" s="109">
        <f>158.4/11</f>
        <v>14.4</v>
      </c>
      <c r="F11" s="109">
        <v>1.0871999999999999</v>
      </c>
      <c r="G11" s="13" t="s">
        <v>41</v>
      </c>
      <c r="H11" s="13" t="s">
        <v>64</v>
      </c>
      <c r="I11" s="27"/>
      <c r="J11" s="33">
        <v>4.8309168820000001E-3</v>
      </c>
      <c r="K11" s="33">
        <v>2.3029909129999998E-3</v>
      </c>
      <c r="L11" s="33">
        <v>2.5164116920000002E-4</v>
      </c>
      <c r="M11" s="34" t="s">
        <v>74</v>
      </c>
    </row>
    <row r="12" spans="1:13" ht="17.25" x14ac:dyDescent="0.25">
      <c r="A12" s="13">
        <v>8</v>
      </c>
      <c r="B12" s="13" t="s">
        <v>68</v>
      </c>
      <c r="C12" s="2" t="s">
        <v>95</v>
      </c>
      <c r="D12" s="2" t="s">
        <v>97</v>
      </c>
      <c r="E12" s="109">
        <f>154.8/11</f>
        <v>14.072727272727274</v>
      </c>
      <c r="F12" s="109">
        <v>1.06812</v>
      </c>
      <c r="G12" s="13" t="s">
        <v>41</v>
      </c>
      <c r="H12" s="13" t="s">
        <v>64</v>
      </c>
      <c r="I12" s="27"/>
      <c r="J12" s="2">
        <v>4.1669999999999997E-3</v>
      </c>
      <c r="K12" s="13">
        <v>9.2400000000000002E-4</v>
      </c>
      <c r="L12" s="34">
        <v>4.6000000000000001E-4</v>
      </c>
      <c r="M12" s="34" t="s">
        <v>74</v>
      </c>
    </row>
    <row r="13" spans="1:13" x14ac:dyDescent="0.25">
      <c r="E13" s="27"/>
      <c r="I13" s="92"/>
    </row>
    <row r="14" spans="1:13" ht="18.75" x14ac:dyDescent="0.3">
      <c r="A14" s="33"/>
      <c r="E14" s="33"/>
      <c r="F14" s="33"/>
      <c r="G14" s="33"/>
      <c r="H14" s="37"/>
      <c r="J14" s="9"/>
      <c r="K14" s="9"/>
    </row>
    <row r="15" spans="1:13" x14ac:dyDescent="0.25">
      <c r="A15" s="33"/>
    </row>
    <row r="16" spans="1:13" x14ac:dyDescent="0.25">
      <c r="A16" s="33"/>
      <c r="K16" s="91" t="s">
        <v>15</v>
      </c>
    </row>
    <row r="17" spans="1:11" x14ac:dyDescent="0.25">
      <c r="A17" s="33"/>
      <c r="B17" s="114" t="s">
        <v>11</v>
      </c>
      <c r="C17" s="115"/>
      <c r="D17" s="116" t="s">
        <v>75</v>
      </c>
      <c r="E17" s="123"/>
      <c r="F17" s="124" t="s">
        <v>76</v>
      </c>
      <c r="G17" s="125"/>
      <c r="I17" s="90"/>
      <c r="K17" s="47" t="s">
        <v>16</v>
      </c>
    </row>
    <row r="18" spans="1:11" x14ac:dyDescent="0.25">
      <c r="A18" s="33"/>
      <c r="B18" s="8" t="s">
        <v>2</v>
      </c>
      <c r="C18" s="7" t="s">
        <v>3</v>
      </c>
      <c r="D18" s="11" t="s">
        <v>2</v>
      </c>
      <c r="E18" s="46" t="s">
        <v>3</v>
      </c>
      <c r="F18" s="8" t="s">
        <v>2</v>
      </c>
      <c r="G18" s="7" t="s">
        <v>3</v>
      </c>
      <c r="I18" s="126" t="s">
        <v>29</v>
      </c>
      <c r="J18" s="127"/>
      <c r="K18" s="128"/>
    </row>
    <row r="19" spans="1:11" ht="15.75" thickBot="1" x14ac:dyDescent="0.3">
      <c r="A19" s="33"/>
      <c r="B19" s="12" t="s">
        <v>4</v>
      </c>
      <c r="C19" s="5" t="s">
        <v>4</v>
      </c>
      <c r="D19" s="13" t="s">
        <v>4</v>
      </c>
      <c r="E19" s="13" t="s">
        <v>4</v>
      </c>
      <c r="F19" s="12" t="s">
        <v>4</v>
      </c>
      <c r="G19" s="5" t="s">
        <v>4</v>
      </c>
      <c r="I19" s="129" t="s">
        <v>14</v>
      </c>
      <c r="J19" s="130"/>
      <c r="K19" s="131"/>
    </row>
    <row r="20" spans="1:11" x14ac:dyDescent="0.25">
      <c r="A20" s="33"/>
      <c r="B20" s="12" t="s">
        <v>5</v>
      </c>
      <c r="C20" s="5" t="s">
        <v>5</v>
      </c>
      <c r="D20" s="13" t="s">
        <v>5</v>
      </c>
      <c r="E20" s="13" t="s">
        <v>5</v>
      </c>
      <c r="F20" s="12" t="s">
        <v>5</v>
      </c>
      <c r="G20" s="5" t="s">
        <v>5</v>
      </c>
      <c r="I20" s="118" t="s">
        <v>13</v>
      </c>
      <c r="J20" s="119"/>
      <c r="K20" s="120"/>
    </row>
    <row r="21" spans="1:11" x14ac:dyDescent="0.25">
      <c r="A21" s="33"/>
      <c r="B21" s="12" t="s">
        <v>6</v>
      </c>
      <c r="C21" s="5" t="s">
        <v>6</v>
      </c>
      <c r="D21" s="13" t="s">
        <v>6</v>
      </c>
      <c r="E21" s="13" t="s">
        <v>6</v>
      </c>
      <c r="F21" s="12" t="s">
        <v>6</v>
      </c>
      <c r="G21" s="5" t="s">
        <v>6</v>
      </c>
      <c r="I21" s="14" t="s">
        <v>11</v>
      </c>
      <c r="J21" s="44" t="s">
        <v>106</v>
      </c>
      <c r="K21" s="50" t="s">
        <v>105</v>
      </c>
    </row>
    <row r="22" spans="1:11" ht="18.75" x14ac:dyDescent="0.3">
      <c r="A22" s="13">
        <v>1</v>
      </c>
      <c r="B22" s="10">
        <v>1.9743527170000001E-3</v>
      </c>
      <c r="C22" s="10">
        <v>4.8260453339999998E-4</v>
      </c>
      <c r="D22" s="43">
        <v>2.2841091159999998E-3</v>
      </c>
      <c r="E22" s="79">
        <v>1.3082355260000001E-3</v>
      </c>
      <c r="F22" s="95">
        <v>1.4974601270000001E-3</v>
      </c>
      <c r="G22" s="98">
        <v>1.4232537150000001E-4</v>
      </c>
      <c r="H22" s="35" t="s">
        <v>17</v>
      </c>
      <c r="I22" s="142">
        <f t="shared" ref="I22:I29" si="0">B22/C22</f>
        <v>4.0910364084035358</v>
      </c>
      <c r="J22" s="87">
        <f>D22/E22</f>
        <v>1.7459464069010457</v>
      </c>
      <c r="K22" s="145">
        <f>F22/G22</f>
        <v>10.521385689831135</v>
      </c>
    </row>
    <row r="23" spans="1:11" ht="18.75" x14ac:dyDescent="0.3">
      <c r="A23" s="13">
        <v>2</v>
      </c>
      <c r="B23" s="14">
        <v>1.7730532880000001E-3</v>
      </c>
      <c r="C23" s="14">
        <v>6.4798265700000005E-4</v>
      </c>
      <c r="D23" s="44">
        <v>1.0856133100000001E-3</v>
      </c>
      <c r="E23" s="96">
        <v>9.0582054849999997E-4</v>
      </c>
      <c r="F23" s="48">
        <v>1.5862737889999999E-3</v>
      </c>
      <c r="G23" s="99">
        <v>5.7025691869999997E-4</v>
      </c>
      <c r="H23" s="35" t="s">
        <v>17</v>
      </c>
      <c r="I23" s="140">
        <f t="shared" si="0"/>
        <v>2.7362665788136979</v>
      </c>
      <c r="J23" s="88">
        <f t="shared" ref="J22:J29" si="1">D23/E23</f>
        <v>1.1984860707760816</v>
      </c>
      <c r="K23" s="143">
        <f t="shared" ref="K23:K24" si="2">F23/G23</f>
        <v>2.7816826714109624</v>
      </c>
    </row>
    <row r="24" spans="1:11" ht="18.75" x14ac:dyDescent="0.3">
      <c r="A24" s="13">
        <v>3</v>
      </c>
      <c r="B24" s="14">
        <v>1.3421980740000001E-3</v>
      </c>
      <c r="C24" s="14">
        <v>3.7314219770000001E-4</v>
      </c>
      <c r="D24" s="44">
        <v>6.8205049630000003E-4</v>
      </c>
      <c r="E24" s="96">
        <v>7.9351976509999997E-4</v>
      </c>
      <c r="F24" s="48">
        <v>1.291947961E-3</v>
      </c>
      <c r="G24" s="99">
        <v>3.2378380000000002E-4</v>
      </c>
      <c r="H24" s="35" t="s">
        <v>17</v>
      </c>
      <c r="I24" s="140">
        <f t="shared" si="0"/>
        <v>3.5970149778640277</v>
      </c>
      <c r="J24" s="88">
        <f t="shared" si="1"/>
        <v>0.85952552954247774</v>
      </c>
      <c r="K24" s="143">
        <f t="shared" si="2"/>
        <v>3.9901562740322398</v>
      </c>
    </row>
    <row r="25" spans="1:11" ht="18.75" x14ac:dyDescent="0.3">
      <c r="A25" s="13">
        <v>4</v>
      </c>
      <c r="B25" s="14">
        <v>1.3179999999999999E-3</v>
      </c>
      <c r="C25" s="14">
        <v>4.4799999999999999E-4</v>
      </c>
      <c r="D25" s="44">
        <v>4.6000000000000001E-4</v>
      </c>
      <c r="E25" s="96">
        <v>6.7699999999999998E-4</v>
      </c>
      <c r="F25" s="48" t="s">
        <v>74</v>
      </c>
      <c r="G25" s="99" t="s">
        <v>74</v>
      </c>
      <c r="H25" s="35" t="s">
        <v>17</v>
      </c>
      <c r="I25" s="140">
        <f t="shared" si="0"/>
        <v>2.9419642857142856</v>
      </c>
      <c r="J25" s="88">
        <f t="shared" si="1"/>
        <v>0.67946824224519942</v>
      </c>
      <c r="K25" s="102" t="s">
        <v>74</v>
      </c>
    </row>
    <row r="26" spans="1:11" x14ac:dyDescent="0.25">
      <c r="A26" s="13">
        <v>5</v>
      </c>
      <c r="B26" s="14">
        <v>2.3440593479999998E-3</v>
      </c>
      <c r="C26" s="14">
        <v>3.6500966550000001E-4</v>
      </c>
      <c r="D26" s="44">
        <v>6.5942105649999998E-4</v>
      </c>
      <c r="E26" s="96">
        <v>5.1995311679999998E-4</v>
      </c>
      <c r="F26" s="48" t="s">
        <v>74</v>
      </c>
      <c r="G26" s="99" t="s">
        <v>74</v>
      </c>
      <c r="I26" s="140">
        <f t="shared" si="0"/>
        <v>6.4219103480151531</v>
      </c>
      <c r="J26" s="88">
        <f t="shared" si="1"/>
        <v>1.2682317601216464</v>
      </c>
      <c r="K26" s="102" t="s">
        <v>74</v>
      </c>
    </row>
    <row r="27" spans="1:11" x14ac:dyDescent="0.25">
      <c r="A27" s="13">
        <v>6</v>
      </c>
      <c r="B27" s="14">
        <v>7.9937357899999995E-3</v>
      </c>
      <c r="C27" s="14">
        <v>6.5313106780000004E-4</v>
      </c>
      <c r="D27" s="44">
        <v>9.1974169019999998E-4</v>
      </c>
      <c r="E27" s="96">
        <v>5.7935890560000002E-4</v>
      </c>
      <c r="F27" s="48" t="s">
        <v>74</v>
      </c>
      <c r="G27" s="99" t="s">
        <v>74</v>
      </c>
      <c r="I27" s="140">
        <f t="shared" si="0"/>
        <v>12.239098986557195</v>
      </c>
      <c r="J27" s="88">
        <f t="shared" si="1"/>
        <v>1.5875162724002494</v>
      </c>
      <c r="K27" s="102" t="s">
        <v>74</v>
      </c>
    </row>
    <row r="28" spans="1:11" x14ac:dyDescent="0.25">
      <c r="A28" s="13">
        <v>7</v>
      </c>
      <c r="B28" s="14">
        <v>4.8309168820000001E-3</v>
      </c>
      <c r="C28" s="14">
        <v>2.8922966119999998E-4</v>
      </c>
      <c r="D28" s="44">
        <v>2.3029909129999998E-3</v>
      </c>
      <c r="E28" s="96">
        <v>1.984823585E-3</v>
      </c>
      <c r="F28" s="48" t="s">
        <v>74</v>
      </c>
      <c r="G28" s="99" t="s">
        <v>74</v>
      </c>
      <c r="I28" s="140">
        <f t="shared" si="0"/>
        <v>16.702702143192223</v>
      </c>
      <c r="J28" s="88">
        <f t="shared" si="1"/>
        <v>1.1603000540725636</v>
      </c>
      <c r="K28" s="102" t="s">
        <v>74</v>
      </c>
    </row>
    <row r="29" spans="1:11" x14ac:dyDescent="0.25">
      <c r="A29" s="13">
        <v>8</v>
      </c>
      <c r="B29" s="23">
        <v>4.1669999999999997E-3</v>
      </c>
      <c r="C29" s="23">
        <v>6.4099999999999997E-4</v>
      </c>
      <c r="D29" s="45">
        <v>9.2400000000000002E-4</v>
      </c>
      <c r="E29" s="97">
        <v>6.8800000000000003E-4</v>
      </c>
      <c r="F29" s="94" t="s">
        <v>74</v>
      </c>
      <c r="G29" s="100" t="s">
        <v>74</v>
      </c>
      <c r="I29" s="141">
        <f t="shared" si="0"/>
        <v>6.5007800312012476</v>
      </c>
      <c r="J29" s="89">
        <f t="shared" si="1"/>
        <v>1.3430232558139534</v>
      </c>
      <c r="K29" s="101" t="s">
        <v>74</v>
      </c>
    </row>
  </sheetData>
  <mergeCells count="6">
    <mergeCell ref="I20:K20"/>
    <mergeCell ref="B17:C17"/>
    <mergeCell ref="D17:E17"/>
    <mergeCell ref="F17:G17"/>
    <mergeCell ref="I18:K18"/>
    <mergeCell ref="I19:K19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2ED635AF6DB7B49BC934A3EA18670E8" ma:contentTypeVersion="11" ma:contentTypeDescription="Skapa ett nytt dokument." ma:contentTypeScope="" ma:versionID="205f6100d4e6370bfe8f0ff32ce064fb">
  <xsd:schema xmlns:xsd="http://www.w3.org/2001/XMLSchema" xmlns:xs="http://www.w3.org/2001/XMLSchema" xmlns:p="http://schemas.microsoft.com/office/2006/metadata/properties" xmlns:ns3="a9805aff-cdb1-46ef-9f69-2a2445b9b6d1" targetNamespace="http://schemas.microsoft.com/office/2006/metadata/properties" ma:root="true" ma:fieldsID="1671adadf6c8e62d8ae36333e5e2b1b5" ns3:_="">
    <xsd:import namespace="a9805aff-cdb1-46ef-9f69-2a2445b9b6d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805aff-cdb1-46ef-9f69-2a2445b9b6d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14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7C59487-A1CB-43E2-AE08-E6CFEE4791FF}">
  <ds:schemaRefs>
    <ds:schemaRef ds:uri="http://purl.org/dc/dcmitype/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terms/"/>
    <ds:schemaRef ds:uri="a9805aff-cdb1-46ef-9f69-2a2445b9b6d1"/>
    <ds:schemaRef ds:uri="http://schemas.microsoft.com/office/infopath/2007/PartnerControls"/>
    <ds:schemaRef ds:uri="http://schemas.openxmlformats.org/package/2006/metadata/core-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0BA76E0A-7F0F-4B7F-AA97-6CF894D1260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404D905-2F6B-476D-994C-9C3C5F4051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9805aff-cdb1-46ef-9f69-2a2445b9b6d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4</vt:i4>
      </vt:variant>
    </vt:vector>
  </HeadingPairs>
  <TitlesOfParts>
    <vt:vector size="4" baseType="lpstr">
      <vt:lpstr>BOLT GUN </vt:lpstr>
      <vt:lpstr>LIVE CHILLING</vt:lpstr>
      <vt:lpstr>ELECTRICAL STUNNING</vt:lpstr>
      <vt:lpstr>SEQUENTIAL APPROACH</vt:lpstr>
    </vt:vector>
  </TitlesOfParts>
  <Company>SLU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Erika Sundell</dc:creator>
  <cp:lastModifiedBy>Erika Sundell</cp:lastModifiedBy>
  <dcterms:created xsi:type="dcterms:W3CDTF">2024-03-19T14:07:34Z</dcterms:created>
  <dcterms:modified xsi:type="dcterms:W3CDTF">2024-05-30T13:06:40Z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0x01010062ED635AF6DB7B49BC934A3EA18670E8</vt:lpwstr>
  </property>
</Properties>
</file>